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9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7" firstSheet="0" activeTab="10"/>
  </bookViews>
  <sheets>
    <sheet name="30 - Eletricista de Manut. de Linhas Elétricas" sheetId="1" state="visible" r:id="rId2"/>
    <sheet name="31 - Ajudante de Eletricista" sheetId="2" state="visible" r:id="rId3"/>
    <sheet name="32-Pedreiro" sheetId="3" state="visible" r:id="rId4"/>
    <sheet name="33 - Encanador" sheetId="4" state="visible" r:id="rId5"/>
    <sheet name="34 - Trab. de Soldagem e Cort. de Ligas Met." sheetId="5" state="visible" r:id="rId6"/>
    <sheet name="35 - Marceneiro" sheetId="6" state="visible" r:id="rId7"/>
    <sheet name="36 - Ajudante de Obras Civis" sheetId="7" state="visible" r:id="rId8"/>
    <sheet name="37 - Inst. Equip. Refrig. e Vent." sheetId="8" state="visible" r:id="rId9"/>
    <sheet name="38 - Pintor" sheetId="9" state="visible" r:id="rId10"/>
    <sheet name="39 - Supervisor da Construção Civil" sheetId="10" state="visible" r:id="rId11"/>
    <sheet name="Resumo" sheetId="11" state="visible" r:id="rId12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<sst xmlns="http://schemas.openxmlformats.org/spreadsheetml/2006/main" count="2216" uniqueCount="170">
  <si>
    <t>PLANILHA DE CUSTOS E FORMAÇÃO DE PREÇOS</t>
  </si>
  <si>
    <t>Nº Processo:</t>
  </si>
  <si>
    <t>Licitação Nº:</t>
  </si>
  <si>
    <t>Dia:</t>
  </si>
  <si>
    <t>Horário:</t>
  </si>
  <si>
    <t>Discriminação dos Serviços (dados referentes à contratação)</t>
  </si>
  <si>
    <t>A</t>
  </si>
  <si>
    <t>Data de apresentação da proposta (dia/ mês/ ano):</t>
  </si>
  <si>
    <t>B</t>
  </si>
  <si>
    <t>Município/ UF:</t>
  </si>
  <si>
    <t>Diamantina</t>
  </si>
  <si>
    <t>C</t>
  </si>
  <si>
    <t>Ano Acordo, Convenção ou Sentença Normativa em Dissídio Coletivo:</t>
  </si>
  <si>
    <t>MG002595/2017</t>
  </si>
  <si>
    <t>D</t>
  </si>
  <si>
    <t>Nº de meses de execução contratual</t>
  </si>
  <si>
    <t>Identificação do Serviço:</t>
  </si>
  <si>
    <t>Tipo de Serviço:</t>
  </si>
  <si>
    <t>Unidade de medida:</t>
  </si>
  <si>
    <t>Quantidade total a contratar (em função da unidade de medida)</t>
  </si>
  <si>
    <t>Apoio / Manutenção /Auxiliares / Portaria</t>
  </si>
  <si>
    <t>Posto De Trabalho</t>
  </si>
  <si>
    <t>Mão de obra vinculada à execução contratual</t>
  </si>
  <si>
    <t>Dados para composição dos custos referente à mão de obra</t>
  </si>
  <si>
    <t>Tipo de serviço (mesmo serviço com características distintas):</t>
  </si>
  <si>
    <t>Eletricista – 44 hs</t>
  </si>
  <si>
    <t>Classificação Brasileira de Ocupações (CBO)</t>
  </si>
  <si>
    <t>7321-05</t>
  </si>
  <si>
    <t>Salário Normativo da Categoria Profissional:</t>
  </si>
  <si>
    <t>Categoria profissional (vinculada à execução contratual):</t>
  </si>
  <si>
    <t>Data base da categoria (dia/ mês/ ano)</t>
  </si>
  <si>
    <t>Módulo 1: Composição da Remuneração</t>
  </si>
  <si>
    <t>Composição da Remuneração</t>
  </si>
  <si>
    <t>%</t>
  </si>
  <si>
    <t>Valor (R$)</t>
  </si>
  <si>
    <t>Salário Base</t>
  </si>
  <si>
    <t>Adicional de Periculosidade</t>
  </si>
  <si>
    <t>Adicional de Insalubridade</t>
  </si>
  <si>
    <t>Adicional Noturno</t>
  </si>
  <si>
    <t>E</t>
  </si>
  <si>
    <t>Adicional de Hora Noturna Reduzida</t>
  </si>
  <si>
    <t>F</t>
  </si>
  <si>
    <t>Adicional de Hora Extra no Feriado Trabalhado</t>
  </si>
  <si>
    <t>G</t>
  </si>
  <si>
    <t>Outros (especificar)</t>
  </si>
  <si>
    <t>Total da Remuneração</t>
  </si>
  <si>
    <t>Módulo 2: Encargos e Benefícios Anuais, Mensais e Diários</t>
  </si>
  <si>
    <t>Submódulo 2.1: 13º (décimo terceiro) Salário, Férias e Adicional de Férias</t>
  </si>
  <si>
    <t>2.1</t>
  </si>
  <si>
    <t>13º (décimo terceiro) Salário, Férias e Adicional de Férias</t>
  </si>
  <si>
    <t>13º (décimo terceiro) Salário</t>
  </si>
  <si>
    <t>Férias e Adicional de Férias</t>
  </si>
  <si>
    <t>Incidência do Submódulo 2.2</t>
  </si>
  <si>
    <t>TOTAL</t>
  </si>
  <si>
    <t>SUBMÓDULO 2.2: ENCARGOS PREVIDENCIÁRIOS (GPS), FUNDO DE GARANTIA POR TEMPO DE SERVIÇO (FGTS) E OUTRAS CONTRIBUIÇÕES</t>
  </si>
  <si>
    <t>2.2</t>
  </si>
  <si>
    <t>GPS, FGTS e outras contribuições</t>
  </si>
  <si>
    <t>INSS</t>
  </si>
  <si>
    <t>Salário de Educação</t>
  </si>
  <si>
    <t>SAT</t>
  </si>
  <si>
    <t>SESC OU SESI</t>
  </si>
  <si>
    <t>SENAI – SENAC</t>
  </si>
  <si>
    <t>SEBRAE</t>
  </si>
  <si>
    <t>INCRA</t>
  </si>
  <si>
    <t>H</t>
  </si>
  <si>
    <t>FGTS</t>
  </si>
  <si>
    <t>Submódulo 2.3: Benefícios Mensais e Diários</t>
  </si>
  <si>
    <t>2.3</t>
  </si>
  <si>
    <t>Benefícios Mensais e Diários</t>
  </si>
  <si>
    <t>Transporte</t>
  </si>
  <si>
    <t>Auxílio – Refeição / Alimentação</t>
  </si>
  <si>
    <t>Abono Férias</t>
  </si>
  <si>
    <t>Assistência Médica e Familiar</t>
  </si>
  <si>
    <t>Seguro de vida, invalidez e/ou funeral</t>
  </si>
  <si>
    <t>Total</t>
  </si>
  <si>
    <t>Quadro – Resumo do Módulo 2 – Encargos e Benefícios Anuais, Mensais e Diários</t>
  </si>
  <si>
    <t>Encargos e Benefícios Anuais, Mensais e Diários</t>
  </si>
  <si>
    <t>13º (décimo terceiro) Salário e Adicional de Férias</t>
  </si>
  <si>
    <t>Módulo 3 – Provisão para Rescisão</t>
  </si>
  <si>
    <t>Provisão para Rescisão</t>
  </si>
  <si>
    <t>Aviso Prévio Indenizado</t>
  </si>
  <si>
    <t>Incidência do FGTS sobre Aviso Prévio Indenizado</t>
  </si>
  <si>
    <t>Multa do FGTS e contribuição social sobre Aviso Prévio Indenizado</t>
  </si>
  <si>
    <t>Aviso Prévio Trabalhado</t>
  </si>
  <si>
    <t>Incidência dos encargos do submódulo 2.2 sobre o Aviso Prévio Trabalhado</t>
  </si>
  <si>
    <t>Multa do FGTS e contribuição social sobre Aviso Prévio Trabalhado</t>
  </si>
  <si>
    <t>Módulo 4 – Custo de Reposição do Profissional Ausente</t>
  </si>
  <si>
    <t>Submódulo 4.1: Ausências Legais</t>
  </si>
  <si>
    <t>4.1</t>
  </si>
  <si>
    <t>Ausências legais</t>
  </si>
  <si>
    <t>Férias</t>
  </si>
  <si>
    <t>Ausências Legais</t>
  </si>
  <si>
    <t>Licença Paternidade</t>
  </si>
  <si>
    <t>Ausência por Acidente de Trabalho</t>
  </si>
  <si>
    <t>Afastamento Maternidade</t>
  </si>
  <si>
    <t>Submódulo 4.2 – Intrajornada</t>
  </si>
  <si>
    <t>4.2</t>
  </si>
  <si>
    <t>Intrajornada</t>
  </si>
  <si>
    <t>Intervalo para Almoço ou Alimentação</t>
  </si>
  <si>
    <t>Quadro – Resumo do Módulo 4 –Custo de Reposição do Profissional Ausente</t>
  </si>
  <si>
    <t>Custo de Reposição do Profissional Ausente</t>
  </si>
  <si>
    <t>Ausência Legais</t>
  </si>
  <si>
    <t>Módulo 5 – Insumos Diversos</t>
  </si>
  <si>
    <t>Insumos Diversos</t>
  </si>
  <si>
    <t>Uniformes</t>
  </si>
  <si>
    <t>Equipamentos</t>
  </si>
  <si>
    <t>EPI</t>
  </si>
  <si>
    <t>Módulo 6 – Custos Indiretos, Tributos e Lucro</t>
  </si>
  <si>
    <t>Custos Indiretos, Tributos e Lucro</t>
  </si>
  <si>
    <t>Percentual (%)</t>
  </si>
  <si>
    <t>Custos Indiretos</t>
  </si>
  <si>
    <t>Lucro</t>
  </si>
  <si>
    <t>Tributos</t>
  </si>
  <si>
    <t>C.1</t>
  </si>
  <si>
    <t>Tributos Federais – PIS</t>
  </si>
  <si>
    <t>Tributos Federais – COFINS</t>
  </si>
  <si>
    <t>C.2</t>
  </si>
  <si>
    <t>Tributos Estaduais (especificar)</t>
  </si>
  <si>
    <t>C.3</t>
  </si>
  <si>
    <t>Tributos Municipais – ISS</t>
  </si>
  <si>
    <t>Total Tributos</t>
  </si>
  <si>
    <t>DIVISOR</t>
  </si>
  <si>
    <t>QUADRO-RESUMO DO CUSTO POR EMPREGADO.</t>
  </si>
  <si>
    <t>Mão de obra vinculada à execução contratual (valor por empregado)</t>
  </si>
  <si>
    <t>Módulo 1- Composição da Remuneração</t>
  </si>
  <si>
    <t>Módulo 2- Encargos e Benefícios Anuais, Mensais e Diários</t>
  </si>
  <si>
    <t>Módulo 3- Provisão para Rescisão</t>
  </si>
  <si>
    <t>Módulo 4- Custo de Reposição do Profissional Ausente</t>
  </si>
  <si>
    <t>Módulo 5 -Insumos Diversos</t>
  </si>
  <si>
    <t>Subtotal (A+B+C+D+E)</t>
  </si>
  <si>
    <t>Módulo 6 - Custos Indiretos, Tributos e Lucro</t>
  </si>
  <si>
    <t>Valor Total por Empregado</t>
  </si>
  <si>
    <t>Ajudante de Eletricista– 44 hs</t>
  </si>
  <si>
    <t>7156-15</t>
  </si>
  <si>
    <t>Pedreiro – 44 hs</t>
  </si>
  <si>
    <t>7152-10</t>
  </si>
  <si>
    <t>Encanador – 44 hs</t>
  </si>
  <si>
    <t>7241-10</t>
  </si>
  <si>
    <t>Trab. Soldagem e Corte de Ligas Met. – 44 hs</t>
  </si>
  <si>
    <t>7243-15</t>
  </si>
  <si>
    <t>Marceneiro – 44 hs</t>
  </si>
  <si>
    <t>7711-05</t>
  </si>
  <si>
    <t>Ajudante de obras civis– 44 hs</t>
  </si>
  <si>
    <t>7170-20</t>
  </si>
  <si>
    <t>Instalador de Equip. Refri. Vent.– 44 hs</t>
  </si>
  <si>
    <t>7257-05</t>
  </si>
  <si>
    <t>Pintor – 44 hs</t>
  </si>
  <si>
    <t>7166-10</t>
  </si>
  <si>
    <t>Supervisor da Construção Civil– 44 hs</t>
  </si>
  <si>
    <t>7102-05</t>
  </si>
  <si>
    <t>ANEXO VIII – PLANILHA DE FORMAÇÃO DE PREÇO MÉDIO</t>
  </si>
  <si>
    <t>PLANILHA RESUMO</t>
  </si>
  <si>
    <t>POSTO</t>
  </si>
  <si>
    <t>JORNADA</t>
  </si>
  <si>
    <t>QUANTIDADE</t>
  </si>
  <si>
    <t>VALOR UNITÁRIO</t>
  </si>
  <si>
    <t>VALOR MENSAL</t>
  </si>
  <si>
    <t>VALOR ANUAL</t>
  </si>
  <si>
    <t>30 – ELETRICISTA DE MANUTENÇÃO DE LINHAS ELÉTRICAS, TELEFÔNICAS E DE COMUNICAÇÃO DE DADOS</t>
  </si>
  <si>
    <t>Jornada de trabalho de 44 horas semanais, cumpridas de segunda a sexta-feira. Diamantina/MG.</t>
  </si>
  <si>
    <t>31 – AJUDANTE DE ELETRICISTA</t>
  </si>
  <si>
    <t>32 – PEDREIRO</t>
  </si>
  <si>
    <t>33 – ENCANADOR</t>
  </si>
  <si>
    <t>34 – TRABALHADOR DE SOLDAGEM E CORTE DE LIGAS METÁLICAS</t>
  </si>
  <si>
    <t>Jornada de trabalho de 44 horas semanais, cumpridas de segunda a sexta-feira com 1 (uma) hora de adicional noturno por dia. Diamantina/MG.</t>
  </si>
  <si>
    <t>35 – MARCENEIRO</t>
  </si>
  <si>
    <t>36 –AJUDANTE DE OBRAS CIVIS</t>
  </si>
  <si>
    <t>37 – INSTALADOR DE EQUIPAMENTO DE REFRIGERAÇÃO E VENTILAÇÃO</t>
  </si>
  <si>
    <t>38 –PINTOR</t>
  </si>
  <si>
    <t>39 – SUPERVISOR DA CONSTRUÇÃO CIVIL</t>
  </si>
</sst>
</file>

<file path=xl/styles.xml><?xml version="1.0" encoding="utf-8"?>
<styleSheet xmlns="http://schemas.openxmlformats.org/spreadsheetml/2006/main">
  <numFmts count="10">
    <numFmt numFmtId="164" formatCode="GENERAL"/>
    <numFmt numFmtId="165" formatCode="0.00"/>
    <numFmt numFmtId="166" formatCode="MM/DD/YYYY"/>
    <numFmt numFmtId="167" formatCode="&quot; R$ &quot;#,##0.00\ ;&quot;-R$ &quot;#,##0.00\ ;&quot; R$ -&quot;#\ ;@\ "/>
    <numFmt numFmtId="168" formatCode="0%"/>
    <numFmt numFmtId="169" formatCode="0.00%"/>
    <numFmt numFmtId="170" formatCode="0.000%"/>
    <numFmt numFmtId="171" formatCode="0.0"/>
    <numFmt numFmtId="172" formatCode="0.0000"/>
    <numFmt numFmtId="173" formatCode="[$R$-416]\ #,##0.00;[RED]\-[$R$-416]\ #,##0.00"/>
  </numFmts>
  <fonts count="16">
    <font>
      <sz val="11"/>
      <color rgb="FF00000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2"/>
      <color rgb="FF000000"/>
      <name val="Arial Narrow"/>
      <family val="2"/>
      <charset val="1"/>
    </font>
    <font>
      <sz val="12"/>
      <color rgb="FF000000"/>
      <name val="Arial Narrow"/>
      <family val="2"/>
      <charset val="1"/>
    </font>
    <font>
      <b val="true"/>
      <sz val="10"/>
      <color rgb="FF000000"/>
      <name val="Arial Narrow"/>
      <family val="2"/>
      <charset val="1"/>
    </font>
    <font>
      <sz val="11"/>
      <color rgb="FF000000"/>
      <name val="Arial Narrow"/>
      <family val="2"/>
      <charset val="1"/>
    </font>
    <font>
      <sz val="10"/>
      <color rgb="FF000000"/>
      <name val="Arial Narrow"/>
      <family val="2"/>
      <charset val="1"/>
    </font>
    <font>
      <b val="true"/>
      <sz val="9"/>
      <color rgb="FF000000"/>
      <name val="Arial Narrow"/>
      <family val="2"/>
      <charset val="1"/>
    </font>
    <font>
      <sz val="12"/>
      <color rgb="FF0000FF"/>
      <name val="Arial Narrow"/>
      <family val="2"/>
      <charset val="1"/>
    </font>
    <font>
      <sz val="12"/>
      <color rgb="FF000000"/>
      <name val="Arial Narrow,"/>
      <family val="2"/>
      <charset val="1"/>
    </font>
    <font>
      <sz val="11"/>
      <color rgb="FF000000"/>
      <name val="Calibri"/>
      <family val="2"/>
      <charset val="1"/>
    </font>
    <font>
      <sz val="10"/>
      <color rgb="FF000000"/>
      <name val="Arial"/>
      <family val="2"/>
      <charset val="1"/>
    </font>
    <font>
      <b val="true"/>
      <sz val="12"/>
      <color rgb="FF000000"/>
      <name val="Calibri"/>
      <family val="2"/>
      <charset val="1"/>
    </font>
    <font>
      <sz val="10"/>
      <name val="Arial Narrow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CCFFFF"/>
        <bgColor rgb="FFCCFFFF"/>
      </patternFill>
    </fill>
  </fills>
  <borders count="6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 style="hair"/>
      <top style="hair"/>
      <bottom/>
      <diagonal/>
    </border>
    <border diagonalUp="false" diagonalDown="false">
      <left/>
      <right style="hair"/>
      <top style="hair"/>
      <bottom style="hair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168" fontId="1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8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5" fillId="0" borderId="1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4" fontId="5" fillId="2" borderId="0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5" fillId="0" borderId="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5" fillId="0" borderId="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4" fillId="0" borderId="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5" fillId="0" borderId="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6" fillId="0" borderId="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4" fillId="0" borderId="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4" fillId="0" borderId="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5" fillId="0" borderId="1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7" fontId="5" fillId="0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8" fontId="5" fillId="0" borderId="1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7" fontId="5" fillId="0" borderId="0" xfId="0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4" fontId="4" fillId="0" borderId="1" xfId="0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5" fontId="4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5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5" fillId="0" borderId="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5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8" fillId="0" borderId="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5" fillId="0" borderId="0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4" fillId="0" borderId="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9" fillId="0" borderId="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5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5" fillId="0" borderId="1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4" fillId="0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5" fillId="0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9" fontId="4" fillId="0" borderId="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4" fillId="0" borderId="1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5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5" fillId="0" borderId="0" xfId="0" applyFont="true" applyBorder="true" applyAlignment="true" applyProtection="true">
      <alignment horizontal="justify" vertical="bottom" textRotation="0" wrapText="false" indent="0" shrinkToFit="false"/>
      <protection locked="false" hidden="false"/>
    </xf>
    <xf numFmtId="164" fontId="10" fillId="2" borderId="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1" fillId="0" borderId="1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9" fontId="5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9" fontId="4" fillId="0" borderId="1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7" fontId="4" fillId="0" borderId="0" xfId="0" applyFont="true" applyBorder="true" applyAlignment="true" applyProtection="true">
      <alignment horizontal="justify" vertical="center" textRotation="0" wrapText="false" indent="0" shrinkToFit="false"/>
      <protection locked="false" hidden="false"/>
    </xf>
    <xf numFmtId="164" fontId="10" fillId="0" borderId="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70" fontId="5" fillId="2" borderId="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7" fontId="5" fillId="0" borderId="0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6" fillId="0" borderId="0" xfId="2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5" fillId="0" borderId="1" xfId="0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70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70" fontId="4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4" fillId="0" borderId="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9" fontId="4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2" borderId="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70" fontId="5" fillId="0" borderId="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7" fontId="5" fillId="0" borderId="0" xfId="19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4" fontId="4" fillId="0" borderId="1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4" fillId="0" borderId="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5" fillId="0" borderId="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71" fontId="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72" fontId="4" fillId="3" borderId="1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5" fillId="3" borderId="1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4" fillId="3" borderId="1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71" fontId="4" fillId="0" borderId="0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1" fillId="0" borderId="1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5" fontId="4" fillId="0" borderId="1" xfId="0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3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15" fillId="0" borderId="3" xfId="0" applyFont="true" applyBorder="true" applyAlignment="true" applyProtection="false">
      <alignment horizontal="justify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3" fontId="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justify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6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3" fontId="8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xcel Built-in Explanatory Text" xfId="20" builtinId="53" customBuiltin="tru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2:129"/>
  <sheetViews>
    <sheetView windowProtection="false" showFormulas="false" showGridLines="true" showRowColHeaders="true" showZeros="true" rightToLeft="false" tabSelected="false" showOutlineSymbols="true" defaultGridColor="true" view="normal" topLeftCell="A16" colorId="64" zoomScale="80" zoomScaleNormal="80" zoomScalePageLayoutView="100" workbookViewId="0">
      <selection pane="topLeft" activeCell="E28" activeCellId="0" sqref="E28"/>
    </sheetView>
  </sheetViews>
  <sheetFormatPr defaultRowHeight="14.05"/>
  <cols>
    <col collapsed="false" hidden="false" max="1" min="1" style="0" width="3.44651162790698"/>
    <col collapsed="false" hidden="false" max="2" min="2" style="0" width="5.29302325581395"/>
    <col collapsed="false" hidden="false" max="3" min="3" style="0" width="58.4558139534884"/>
    <col collapsed="false" hidden="false" max="4" min="4" style="0" width="16.246511627907"/>
    <col collapsed="false" hidden="false" max="5" min="5" style="0" width="20.306976744186"/>
    <col collapsed="false" hidden="false" max="6" min="6" style="0" width="14.2744186046512"/>
    <col collapsed="false" hidden="false" max="1025" min="7" style="0" width="8.61395348837209"/>
  </cols>
  <sheetData>
    <row r="2" customFormat="false" ht="15.25" hidden="false" customHeight="false" outlineLevel="0" collapsed="false">
      <c r="B2" s="1"/>
      <c r="C2" s="1"/>
    </row>
    <row r="3" customFormat="false" ht="14.05" hidden="false" customHeight="false" outlineLevel="0" collapsed="false">
      <c r="B3" s="2" t="s">
        <v>0</v>
      </c>
      <c r="C3" s="2"/>
      <c r="D3" s="2"/>
      <c r="E3" s="2"/>
      <c r="F3" s="3"/>
    </row>
    <row r="4" customFormat="false" ht="14.05" hidden="false" customHeight="false" outlineLevel="0" collapsed="false">
      <c r="B4" s="2"/>
      <c r="C4" s="2"/>
      <c r="D4" s="2"/>
      <c r="E4" s="2"/>
      <c r="F4" s="3"/>
    </row>
    <row r="5" customFormat="false" ht="14.05" hidden="false" customHeight="false" outlineLevel="0" collapsed="false">
      <c r="B5" s="2"/>
      <c r="C5" s="2"/>
      <c r="D5" s="2"/>
      <c r="E5" s="2"/>
      <c r="F5" s="3"/>
    </row>
    <row r="6" customFormat="false" ht="15.25" hidden="false" customHeight="false" outlineLevel="0" collapsed="false">
      <c r="B6" s="4" t="s">
        <v>1</v>
      </c>
      <c r="C6" s="4"/>
      <c r="D6" s="5"/>
      <c r="E6" s="5"/>
      <c r="F6" s="3"/>
    </row>
    <row r="7" customFormat="false" ht="15.25" hidden="false" customHeight="false" outlineLevel="0" collapsed="false">
      <c r="B7" s="4" t="s">
        <v>2</v>
      </c>
      <c r="C7" s="4"/>
      <c r="D7" s="5"/>
      <c r="E7" s="5"/>
      <c r="F7" s="3"/>
    </row>
    <row r="8" customFormat="false" ht="15.25" hidden="false" customHeight="false" outlineLevel="0" collapsed="false">
      <c r="B8" s="4" t="s">
        <v>3</v>
      </c>
      <c r="C8" s="4"/>
      <c r="D8" s="5"/>
      <c r="E8" s="5"/>
      <c r="F8" s="3"/>
    </row>
    <row r="9" customFormat="false" ht="15.25" hidden="false" customHeight="false" outlineLevel="0" collapsed="false">
      <c r="B9" s="4" t="s">
        <v>4</v>
      </c>
      <c r="C9" s="4"/>
      <c r="D9" s="5"/>
      <c r="E9" s="5"/>
      <c r="F9" s="3"/>
    </row>
    <row r="10" customFormat="false" ht="15.25" hidden="false" customHeight="false" outlineLevel="0" collapsed="false">
      <c r="B10" s="2" t="s">
        <v>5</v>
      </c>
      <c r="C10" s="2"/>
      <c r="D10" s="2"/>
      <c r="E10" s="2"/>
      <c r="F10" s="3"/>
    </row>
    <row r="11" customFormat="false" ht="15.25" hidden="false" customHeight="false" outlineLevel="0" collapsed="false">
      <c r="B11" s="6" t="s">
        <v>6</v>
      </c>
      <c r="C11" s="6" t="s">
        <v>7</v>
      </c>
      <c r="D11" s="5"/>
      <c r="E11" s="5"/>
      <c r="F11" s="3"/>
    </row>
    <row r="12" customFormat="false" ht="15.25" hidden="false" customHeight="false" outlineLevel="0" collapsed="false">
      <c r="B12" s="6" t="s">
        <v>8</v>
      </c>
      <c r="C12" s="6" t="s">
        <v>9</v>
      </c>
      <c r="D12" s="2" t="s">
        <v>10</v>
      </c>
      <c r="E12" s="2"/>
      <c r="F12" s="3"/>
    </row>
    <row r="13" customFormat="false" ht="15.85" hidden="false" customHeight="false" outlineLevel="0" collapsed="false">
      <c r="B13" s="6" t="s">
        <v>11</v>
      </c>
      <c r="C13" s="7" t="s">
        <v>12</v>
      </c>
      <c r="D13" s="2" t="s">
        <v>13</v>
      </c>
      <c r="E13" s="2"/>
      <c r="F13" s="3"/>
    </row>
    <row r="14" customFormat="false" ht="15.25" hidden="false" customHeight="false" outlineLevel="0" collapsed="false">
      <c r="B14" s="6" t="s">
        <v>14</v>
      </c>
      <c r="C14" s="6" t="s">
        <v>15</v>
      </c>
      <c r="D14" s="2" t="n">
        <v>12</v>
      </c>
      <c r="E14" s="2"/>
      <c r="F14" s="3"/>
    </row>
    <row r="15" s="8" customFormat="true" ht="15.25" hidden="false" customHeight="false" outlineLevel="0" collapsed="false">
      <c r="B15" s="2" t="s">
        <v>16</v>
      </c>
      <c r="C15" s="2"/>
      <c r="D15" s="2"/>
      <c r="E15" s="2"/>
      <c r="F15" s="3"/>
      <c r="AMJ15" s="0"/>
    </row>
    <row r="16" customFormat="false" ht="63.75" hidden="false" customHeight="true" outlineLevel="0" collapsed="false">
      <c r="B16" s="9" t="s">
        <v>17</v>
      </c>
      <c r="C16" s="9"/>
      <c r="D16" s="9" t="s">
        <v>18</v>
      </c>
      <c r="E16" s="10" t="s">
        <v>19</v>
      </c>
      <c r="F16" s="3"/>
    </row>
    <row r="17" customFormat="false" ht="15.25" hidden="false" customHeight="false" outlineLevel="0" collapsed="false">
      <c r="B17" s="2" t="s">
        <v>20</v>
      </c>
      <c r="C17" s="2"/>
      <c r="D17" s="6" t="s">
        <v>21</v>
      </c>
      <c r="E17" s="11" t="n">
        <v>1</v>
      </c>
      <c r="F17" s="3"/>
    </row>
    <row r="18" customFormat="false" ht="15.25" hidden="false" customHeight="false" outlineLevel="0" collapsed="false">
      <c r="B18" s="2" t="s">
        <v>22</v>
      </c>
      <c r="C18" s="2"/>
      <c r="D18" s="2"/>
      <c r="E18" s="2"/>
      <c r="F18" s="3"/>
    </row>
    <row r="19" customFormat="false" ht="15.25" hidden="false" customHeight="false" outlineLevel="0" collapsed="false">
      <c r="B19" s="2" t="s">
        <v>23</v>
      </c>
      <c r="C19" s="2"/>
      <c r="D19" s="2"/>
      <c r="E19" s="2"/>
      <c r="F19" s="3"/>
    </row>
    <row r="20" customFormat="false" ht="15.25" hidden="false" customHeight="false" outlineLevel="0" collapsed="false">
      <c r="B20" s="12" t="n">
        <v>1</v>
      </c>
      <c r="C20" s="6" t="s">
        <v>24</v>
      </c>
      <c r="D20" s="13" t="s">
        <v>25</v>
      </c>
      <c r="E20" s="13"/>
      <c r="F20" s="3"/>
    </row>
    <row r="21" customFormat="false" ht="15.25" hidden="false" customHeight="false" outlineLevel="0" collapsed="false">
      <c r="B21" s="12" t="n">
        <v>2</v>
      </c>
      <c r="C21" s="14" t="s">
        <v>26</v>
      </c>
      <c r="D21" s="13" t="s">
        <v>27</v>
      </c>
      <c r="E21" s="13"/>
      <c r="F21" s="3"/>
    </row>
    <row r="22" customFormat="false" ht="15.25" hidden="false" customHeight="false" outlineLevel="0" collapsed="false">
      <c r="B22" s="12" t="n">
        <v>2</v>
      </c>
      <c r="C22" s="6" t="s">
        <v>28</v>
      </c>
      <c r="D22" s="2" t="n">
        <v>1441</v>
      </c>
      <c r="E22" s="2"/>
      <c r="F22" s="3"/>
    </row>
    <row r="23" customFormat="false" ht="15.25" hidden="false" customHeight="false" outlineLevel="0" collapsed="false">
      <c r="B23" s="12" t="n">
        <v>3</v>
      </c>
      <c r="C23" s="6" t="s">
        <v>29</v>
      </c>
      <c r="D23" s="13" t="s">
        <v>25</v>
      </c>
      <c r="E23" s="13"/>
      <c r="F23" s="3"/>
    </row>
    <row r="24" customFormat="false" ht="15.25" hidden="false" customHeight="false" outlineLevel="0" collapsed="false">
      <c r="B24" s="12" t="n">
        <v>4</v>
      </c>
      <c r="C24" s="6" t="s">
        <v>30</v>
      </c>
      <c r="D24" s="15" t="n">
        <v>42736</v>
      </c>
      <c r="E24" s="15"/>
      <c r="F24" s="3"/>
    </row>
    <row r="25" customFormat="false" ht="15.25" hidden="false" customHeight="false" outlineLevel="0" collapsed="false">
      <c r="B25" s="2" t="s">
        <v>31</v>
      </c>
      <c r="C25" s="2"/>
      <c r="D25" s="2"/>
      <c r="E25" s="2"/>
      <c r="F25" s="3"/>
    </row>
    <row r="26" customFormat="false" ht="15.85" hidden="false" customHeight="false" outlineLevel="0" collapsed="false">
      <c r="B26" s="2" t="n">
        <v>1</v>
      </c>
      <c r="C26" s="2" t="s">
        <v>32</v>
      </c>
      <c r="D26" s="12" t="s">
        <v>33</v>
      </c>
      <c r="E26" s="16" t="s">
        <v>34</v>
      </c>
      <c r="F26" s="3"/>
    </row>
    <row r="27" customFormat="false" ht="15.85" hidden="false" customHeight="false" outlineLevel="0" collapsed="false">
      <c r="B27" s="12" t="s">
        <v>6</v>
      </c>
      <c r="C27" s="6" t="s">
        <v>35</v>
      </c>
      <c r="D27" s="6"/>
      <c r="E27" s="17" t="n">
        <v>1441</v>
      </c>
      <c r="F27" s="18"/>
    </row>
    <row r="28" customFormat="false" ht="15.9" hidden="false" customHeight="false" outlineLevel="0" collapsed="false">
      <c r="B28" s="12" t="s">
        <v>8</v>
      </c>
      <c r="C28" s="6" t="s">
        <v>36</v>
      </c>
      <c r="D28" s="19" t="n">
        <v>0.3</v>
      </c>
      <c r="E28" s="17" t="n">
        <f aca="false">E27*0.3</f>
        <v>432.3</v>
      </c>
      <c r="F28" s="20"/>
    </row>
    <row r="29" customFormat="false" ht="15.25" hidden="false" customHeight="false" outlineLevel="0" collapsed="false">
      <c r="B29" s="12" t="s">
        <v>11</v>
      </c>
      <c r="C29" s="6" t="s">
        <v>37</v>
      </c>
      <c r="D29" s="19"/>
      <c r="E29" s="17"/>
      <c r="F29" s="20"/>
    </row>
    <row r="30" customFormat="false" ht="15.25" hidden="false" customHeight="false" outlineLevel="0" collapsed="false">
      <c r="B30" s="12" t="s">
        <v>14</v>
      </c>
      <c r="C30" s="6" t="s">
        <v>38</v>
      </c>
      <c r="D30" s="19"/>
      <c r="E30" s="17"/>
      <c r="F30" s="20"/>
    </row>
    <row r="31" customFormat="false" ht="15.25" hidden="false" customHeight="false" outlineLevel="0" collapsed="false">
      <c r="B31" s="12" t="s">
        <v>39</v>
      </c>
      <c r="C31" s="6" t="s">
        <v>40</v>
      </c>
      <c r="D31" s="6"/>
      <c r="E31" s="17"/>
      <c r="F31" s="20"/>
    </row>
    <row r="32" customFormat="false" ht="15.25" hidden="false" customHeight="false" outlineLevel="0" collapsed="false">
      <c r="B32" s="12" t="s">
        <v>41</v>
      </c>
      <c r="C32" s="6" t="s">
        <v>42</v>
      </c>
      <c r="D32" s="6"/>
      <c r="E32" s="17"/>
      <c r="F32" s="20"/>
    </row>
    <row r="33" customFormat="false" ht="15.25" hidden="false" customHeight="false" outlineLevel="0" collapsed="false">
      <c r="B33" s="12" t="s">
        <v>43</v>
      </c>
      <c r="C33" s="6" t="s">
        <v>44</v>
      </c>
      <c r="D33" s="6"/>
      <c r="E33" s="17"/>
      <c r="F33" s="20"/>
    </row>
    <row r="34" customFormat="false" ht="15.25" hidden="false" customHeight="false" outlineLevel="0" collapsed="false">
      <c r="B34" s="21" t="s">
        <v>45</v>
      </c>
      <c r="C34" s="21"/>
      <c r="D34" s="21"/>
      <c r="E34" s="22" t="n">
        <f aca="false">E27+E28</f>
        <v>1873.3</v>
      </c>
      <c r="F34" s="23"/>
    </row>
    <row r="35" customFormat="false" ht="15.25" hidden="false" customHeight="false" outlineLevel="0" collapsed="false">
      <c r="B35" s="2" t="s">
        <v>46</v>
      </c>
      <c r="C35" s="2"/>
      <c r="D35" s="2"/>
      <c r="E35" s="2"/>
      <c r="F35" s="23"/>
    </row>
    <row r="36" customFormat="false" ht="15.25" hidden="false" customHeight="false" outlineLevel="0" collapsed="false">
      <c r="B36" s="2" t="s">
        <v>47</v>
      </c>
      <c r="C36" s="2"/>
      <c r="D36" s="2"/>
      <c r="E36" s="2"/>
      <c r="F36" s="23"/>
    </row>
    <row r="37" customFormat="false" ht="15.25" hidden="false" customHeight="false" outlineLevel="0" collapsed="false">
      <c r="B37" s="2" t="s">
        <v>48</v>
      </c>
      <c r="C37" s="2" t="s">
        <v>49</v>
      </c>
      <c r="D37" s="12" t="s">
        <v>33</v>
      </c>
      <c r="E37" s="11" t="s">
        <v>34</v>
      </c>
      <c r="F37" s="18"/>
    </row>
    <row r="38" customFormat="false" ht="15.25" hidden="false" customHeight="false" outlineLevel="0" collapsed="false">
      <c r="B38" s="12" t="s">
        <v>6</v>
      </c>
      <c r="C38" s="24" t="s">
        <v>50</v>
      </c>
      <c r="D38" s="25" t="n">
        <v>0.0833</v>
      </c>
      <c r="E38" s="26" t="n">
        <f aca="false">$E$34*D38</f>
        <v>156.04589</v>
      </c>
      <c r="F38" s="27"/>
    </row>
    <row r="39" customFormat="false" ht="15.25" hidden="false" customHeight="false" outlineLevel="0" collapsed="false">
      <c r="B39" s="12" t="s">
        <v>8</v>
      </c>
      <c r="C39" s="24" t="s">
        <v>51</v>
      </c>
      <c r="D39" s="25" t="n">
        <v>0.0278</v>
      </c>
      <c r="E39" s="26" t="n">
        <f aca="false">$E$34*D39</f>
        <v>52.07774</v>
      </c>
      <c r="F39" s="28"/>
    </row>
    <row r="40" customFormat="false" ht="15.85" hidden="false" customHeight="false" outlineLevel="0" collapsed="false">
      <c r="B40" s="12" t="s">
        <v>11</v>
      </c>
      <c r="C40" s="7" t="s">
        <v>52</v>
      </c>
      <c r="D40" s="25" t="n">
        <f aca="false">(D38+D39)*D52</f>
        <v>0.0408848</v>
      </c>
      <c r="E40" s="26" t="n">
        <f aca="false">$E$34*D40</f>
        <v>76.58949584</v>
      </c>
      <c r="F40" s="29"/>
    </row>
    <row r="41" customFormat="false" ht="18.6" hidden="false" customHeight="true" outlineLevel="0" collapsed="false">
      <c r="B41" s="21" t="s">
        <v>53</v>
      </c>
      <c r="C41" s="21"/>
      <c r="D41" s="21"/>
      <c r="E41" s="22" t="n">
        <f aca="false">SUM(E38:E40)</f>
        <v>284.71312584</v>
      </c>
      <c r="G41" s="30"/>
      <c r="H41" s="30"/>
      <c r="I41" s="30"/>
    </row>
    <row r="42" customFormat="false" ht="15.25" hidden="false" customHeight="false" outlineLevel="0" collapsed="false">
      <c r="B42" s="31" t="s">
        <v>54</v>
      </c>
      <c r="C42" s="31"/>
      <c r="D42" s="31"/>
      <c r="E42" s="31"/>
      <c r="F42" s="30"/>
    </row>
    <row r="43" customFormat="false" ht="15.25" hidden="false" customHeight="false" outlineLevel="0" collapsed="false">
      <c r="B43" s="2" t="s">
        <v>55</v>
      </c>
      <c r="C43" s="2" t="s">
        <v>56</v>
      </c>
      <c r="D43" s="12" t="s">
        <v>33</v>
      </c>
      <c r="E43" s="11" t="s">
        <v>34</v>
      </c>
      <c r="F43" s="3"/>
      <c r="G43" s="32"/>
      <c r="H43" s="32"/>
    </row>
    <row r="44" customFormat="false" ht="15.25" hidden="false" customHeight="false" outlineLevel="0" collapsed="false">
      <c r="B44" s="12" t="s">
        <v>6</v>
      </c>
      <c r="C44" s="6" t="s">
        <v>57</v>
      </c>
      <c r="D44" s="33" t="n">
        <v>0.2</v>
      </c>
      <c r="E44" s="34" t="n">
        <f aca="false">$E$34*D44</f>
        <v>374.66</v>
      </c>
      <c r="F44" s="3"/>
    </row>
    <row r="45" customFormat="false" ht="15.25" hidden="false" customHeight="false" outlineLevel="0" collapsed="false">
      <c r="B45" s="12" t="s">
        <v>8</v>
      </c>
      <c r="C45" s="6" t="s">
        <v>58</v>
      </c>
      <c r="D45" s="33" t="n">
        <v>0.025</v>
      </c>
      <c r="E45" s="34" t="n">
        <f aca="false">$E$34*D45</f>
        <v>46.8325</v>
      </c>
      <c r="F45" s="35"/>
    </row>
    <row r="46" customFormat="false" ht="15.25" hidden="false" customHeight="false" outlineLevel="0" collapsed="false">
      <c r="B46" s="12" t="s">
        <v>11</v>
      </c>
      <c r="C46" s="6" t="s">
        <v>59</v>
      </c>
      <c r="D46" s="33" t="n">
        <v>0.03</v>
      </c>
      <c r="E46" s="34" t="n">
        <f aca="false">$E$34*D46</f>
        <v>56.199</v>
      </c>
      <c r="F46" s="36"/>
    </row>
    <row r="47" customFormat="false" ht="15.25" hidden="false" customHeight="false" outlineLevel="0" collapsed="false">
      <c r="B47" s="12" t="s">
        <v>14</v>
      </c>
      <c r="C47" s="6" t="s">
        <v>60</v>
      </c>
      <c r="D47" s="33" t="n">
        <v>0.015</v>
      </c>
      <c r="E47" s="34" t="n">
        <f aca="false">$E$34*D47</f>
        <v>28.0995</v>
      </c>
      <c r="F47" s="36"/>
    </row>
    <row r="48" customFormat="false" ht="15.25" hidden="false" customHeight="false" outlineLevel="0" collapsed="false">
      <c r="B48" s="12" t="s">
        <v>39</v>
      </c>
      <c r="C48" s="6" t="s">
        <v>61</v>
      </c>
      <c r="D48" s="33" t="n">
        <v>0.01</v>
      </c>
      <c r="E48" s="34" t="n">
        <f aca="false">$E$34*D48</f>
        <v>18.733</v>
      </c>
      <c r="F48" s="36"/>
    </row>
    <row r="49" customFormat="false" ht="15.25" hidden="false" customHeight="false" outlineLevel="0" collapsed="false">
      <c r="B49" s="12" t="s">
        <v>41</v>
      </c>
      <c r="C49" s="6" t="s">
        <v>62</v>
      </c>
      <c r="D49" s="33" t="n">
        <v>0.006</v>
      </c>
      <c r="E49" s="34" t="n">
        <f aca="false">$E$34*D49</f>
        <v>11.2398</v>
      </c>
      <c r="F49" s="36"/>
    </row>
    <row r="50" customFormat="false" ht="15.25" hidden="false" customHeight="false" outlineLevel="0" collapsed="false">
      <c r="B50" s="12" t="s">
        <v>43</v>
      </c>
      <c r="C50" s="6" t="s">
        <v>63</v>
      </c>
      <c r="D50" s="33" t="n">
        <v>0.002</v>
      </c>
      <c r="E50" s="34" t="n">
        <f aca="false">$E$34*D50</f>
        <v>3.7466</v>
      </c>
      <c r="F50" s="36"/>
    </row>
    <row r="51" customFormat="false" ht="15.25" hidden="false" customHeight="false" outlineLevel="0" collapsed="false">
      <c r="B51" s="12" t="s">
        <v>64</v>
      </c>
      <c r="C51" s="6" t="s">
        <v>65</v>
      </c>
      <c r="D51" s="33" t="n">
        <v>0.08</v>
      </c>
      <c r="E51" s="34" t="n">
        <f aca="false">$E$34*D51</f>
        <v>149.864</v>
      </c>
      <c r="F51" s="36"/>
    </row>
    <row r="52" customFormat="false" ht="15.25" hidden="false" customHeight="false" outlineLevel="0" collapsed="false">
      <c r="B52" s="2" t="s">
        <v>53</v>
      </c>
      <c r="C52" s="2"/>
      <c r="D52" s="37" t="n">
        <v>0.368</v>
      </c>
      <c r="E52" s="38" t="n">
        <f aca="false">SUM(E44:E51)</f>
        <v>689.3744</v>
      </c>
      <c r="F52" s="36"/>
    </row>
    <row r="53" customFormat="false" ht="15" hidden="false" customHeight="false" outlineLevel="0" collapsed="false">
      <c r="B53" s="2" t="s">
        <v>66</v>
      </c>
      <c r="C53" s="2"/>
      <c r="D53" s="2"/>
      <c r="E53" s="2"/>
      <c r="F53" s="3"/>
    </row>
    <row r="54" customFormat="false" ht="15" hidden="false" customHeight="false" outlineLevel="0" collapsed="false">
      <c r="B54" s="2" t="s">
        <v>67</v>
      </c>
      <c r="C54" s="2" t="s">
        <v>68</v>
      </c>
      <c r="D54" s="6"/>
      <c r="E54" s="11" t="s">
        <v>34</v>
      </c>
      <c r="F54" s="3"/>
    </row>
    <row r="55" customFormat="false" ht="15" hidden="false" customHeight="false" outlineLevel="0" collapsed="false">
      <c r="B55" s="12" t="s">
        <v>6</v>
      </c>
      <c r="C55" s="6" t="s">
        <v>69</v>
      </c>
      <c r="D55" s="39" t="n">
        <v>2.75</v>
      </c>
      <c r="E55" s="26" t="n">
        <f aca="false">D55*2*22 - (E34*0.06)</f>
        <v>8.602</v>
      </c>
      <c r="F55" s="40"/>
    </row>
    <row r="56" customFormat="false" ht="15" hidden="false" customHeight="false" outlineLevel="0" collapsed="false">
      <c r="B56" s="12" t="s">
        <v>8</v>
      </c>
      <c r="C56" s="6" t="s">
        <v>70</v>
      </c>
      <c r="D56" s="39"/>
      <c r="E56" s="26"/>
      <c r="F56" s="40"/>
    </row>
    <row r="57" customFormat="false" ht="15" hidden="false" customHeight="false" outlineLevel="0" collapsed="false">
      <c r="B57" s="12" t="s">
        <v>11</v>
      </c>
      <c r="C57" s="6" t="s">
        <v>71</v>
      </c>
      <c r="D57" s="39"/>
      <c r="E57" s="26" t="n">
        <f aca="false">(1069.2/220)*80/12</f>
        <v>32.4</v>
      </c>
      <c r="F57" s="40"/>
    </row>
    <row r="58" s="41" customFormat="true" ht="15" hidden="false" customHeight="false" outlineLevel="0" collapsed="false">
      <c r="B58" s="12" t="s">
        <v>14</v>
      </c>
      <c r="C58" s="42" t="s">
        <v>72</v>
      </c>
      <c r="D58" s="43"/>
      <c r="E58" s="26"/>
      <c r="F58" s="40"/>
      <c r="AMJ58" s="0"/>
    </row>
    <row r="59" customFormat="false" ht="15" hidden="false" customHeight="false" outlineLevel="0" collapsed="false">
      <c r="A59" s="41"/>
      <c r="B59" s="12" t="s">
        <v>14</v>
      </c>
      <c r="C59" s="6" t="s">
        <v>73</v>
      </c>
      <c r="D59" s="43"/>
      <c r="E59" s="26" t="n">
        <v>7</v>
      </c>
      <c r="F59" s="40"/>
    </row>
    <row r="60" customFormat="false" ht="15.25" hidden="false" customHeight="false" outlineLevel="0" collapsed="false">
      <c r="B60" s="12" t="s">
        <v>39</v>
      </c>
      <c r="C60" s="6" t="s">
        <v>44</v>
      </c>
      <c r="D60" s="43"/>
      <c r="E60" s="26" t="n">
        <f aca="false">$E$34*D60</f>
        <v>0</v>
      </c>
      <c r="F60" s="40"/>
    </row>
    <row r="61" customFormat="false" ht="15.25" hidden="false" customHeight="false" outlineLevel="0" collapsed="false">
      <c r="B61" s="21" t="s">
        <v>74</v>
      </c>
      <c r="C61" s="21"/>
      <c r="D61" s="44"/>
      <c r="E61" s="22" t="n">
        <f aca="false">SUM(E55:E60)</f>
        <v>48.002</v>
      </c>
      <c r="F61" s="45"/>
    </row>
    <row r="62" customFormat="false" ht="15.25" hidden="false" customHeight="false" outlineLevel="0" collapsed="false">
      <c r="B62" s="2" t="s">
        <v>75</v>
      </c>
      <c r="C62" s="2"/>
      <c r="D62" s="2"/>
      <c r="E62" s="2"/>
    </row>
    <row r="63" customFormat="false" ht="15.25" hidden="false" customHeight="false" outlineLevel="0" collapsed="false">
      <c r="B63" s="2" t="n">
        <v>2</v>
      </c>
      <c r="C63" s="2" t="s">
        <v>76</v>
      </c>
      <c r="D63" s="2"/>
      <c r="E63" s="11" t="s">
        <v>34</v>
      </c>
      <c r="F63" s="46"/>
    </row>
    <row r="64" customFormat="false" ht="15.25" hidden="false" customHeight="false" outlineLevel="0" collapsed="false">
      <c r="B64" s="12" t="s">
        <v>48</v>
      </c>
      <c r="C64" s="6" t="s">
        <v>77</v>
      </c>
      <c r="D64" s="47"/>
      <c r="E64" s="26" t="n">
        <f aca="false">E41</f>
        <v>284.71312584</v>
      </c>
      <c r="F64" s="48"/>
    </row>
    <row r="65" customFormat="false" ht="15.85" hidden="false" customHeight="false" outlineLevel="0" collapsed="false">
      <c r="B65" s="12" t="s">
        <v>55</v>
      </c>
      <c r="C65" s="7" t="s">
        <v>56</v>
      </c>
      <c r="D65" s="47"/>
      <c r="E65" s="26" t="n">
        <f aca="false">E52</f>
        <v>689.3744</v>
      </c>
      <c r="F65" s="48"/>
    </row>
    <row r="66" customFormat="false" ht="15.85" hidden="false" customHeight="false" outlineLevel="0" collapsed="false">
      <c r="B66" s="12" t="s">
        <v>67</v>
      </c>
      <c r="C66" s="7" t="s">
        <v>68</v>
      </c>
      <c r="D66" s="47"/>
      <c r="E66" s="26" t="n">
        <f aca="false">E61</f>
        <v>48.002</v>
      </c>
      <c r="F66" s="48"/>
    </row>
    <row r="67" s="41" customFormat="true" ht="15.25" hidden="false" customHeight="false" outlineLevel="0" collapsed="false">
      <c r="B67" s="21" t="s">
        <v>74</v>
      </c>
      <c r="C67" s="21"/>
      <c r="D67" s="47"/>
      <c r="E67" s="22" t="n">
        <f aca="false">SUM(E64:E66)</f>
        <v>1022.08952584</v>
      </c>
      <c r="F67" s="48"/>
      <c r="AMJ67" s="0"/>
    </row>
    <row r="68" customFormat="false" ht="17.65" hidden="false" customHeight="true" outlineLevel="0" collapsed="false">
      <c r="B68" s="2" t="s">
        <v>78</v>
      </c>
      <c r="C68" s="2"/>
      <c r="D68" s="2"/>
      <c r="E68" s="2"/>
      <c r="F68" s="36"/>
      <c r="G68" s="49"/>
    </row>
    <row r="69" s="8" customFormat="true" ht="15.25" hidden="false" customHeight="false" outlineLevel="0" collapsed="false">
      <c r="B69" s="2" t="n">
        <v>3</v>
      </c>
      <c r="C69" s="2" t="s">
        <v>79</v>
      </c>
      <c r="D69" s="12" t="s">
        <v>33</v>
      </c>
      <c r="E69" s="11" t="s">
        <v>34</v>
      </c>
      <c r="F69" s="36"/>
      <c r="AMJ69" s="0"/>
    </row>
    <row r="70" customFormat="false" ht="15.25" hidden="false" customHeight="false" outlineLevel="0" collapsed="false">
      <c r="A70" s="8"/>
      <c r="B70" s="12" t="s">
        <v>6</v>
      </c>
      <c r="C70" s="6" t="s">
        <v>80</v>
      </c>
      <c r="D70" s="47" t="n">
        <v>0.00416666666666667</v>
      </c>
      <c r="E70" s="50" t="n">
        <f aca="false">$E$34*D70</f>
        <v>7.80541666666667</v>
      </c>
      <c r="F70" s="36"/>
    </row>
    <row r="71" customFormat="false" ht="15.85" hidden="false" customHeight="false" outlineLevel="0" collapsed="false">
      <c r="A71" s="8"/>
      <c r="B71" s="12" t="s">
        <v>8</v>
      </c>
      <c r="C71" s="7" t="s">
        <v>81</v>
      </c>
      <c r="D71" s="47" t="n">
        <f aca="false">D70*D51</f>
        <v>0.000333333333333334</v>
      </c>
      <c r="E71" s="50" t="n">
        <f aca="false">$E$34*D71</f>
        <v>0.624433333333335</v>
      </c>
      <c r="F71" s="36"/>
    </row>
    <row r="72" customFormat="false" ht="15.25" hidden="false" customHeight="false" outlineLevel="0" collapsed="false">
      <c r="A72" s="8"/>
      <c r="B72" s="12" t="s">
        <v>11</v>
      </c>
      <c r="C72" s="6" t="s">
        <v>82</v>
      </c>
      <c r="D72" s="47" t="n">
        <v>0.043</v>
      </c>
      <c r="E72" s="50" t="n">
        <f aca="false">$E$34*D72</f>
        <v>80.5519</v>
      </c>
      <c r="F72" s="36"/>
    </row>
    <row r="73" customFormat="false" ht="15.25" hidden="false" customHeight="false" outlineLevel="0" collapsed="false">
      <c r="A73" s="8"/>
      <c r="B73" s="12" t="s">
        <v>14</v>
      </c>
      <c r="C73" s="6" t="s">
        <v>83</v>
      </c>
      <c r="D73" s="51" t="n">
        <v>0.0194444444444444</v>
      </c>
      <c r="E73" s="50" t="n">
        <f aca="false">$E$34*D73</f>
        <v>36.4252777777777</v>
      </c>
      <c r="F73" s="36"/>
    </row>
    <row r="74" customFormat="false" ht="23.3" hidden="false" customHeight="true" outlineLevel="0" collapsed="false">
      <c r="A74" s="8"/>
      <c r="B74" s="12" t="s">
        <v>39</v>
      </c>
      <c r="C74" s="7" t="s">
        <v>84</v>
      </c>
      <c r="D74" s="47" t="n">
        <f aca="false">D73*D52</f>
        <v>0.00715555555555554</v>
      </c>
      <c r="E74" s="50" t="n">
        <f aca="false">$E$34*D74</f>
        <v>13.4045022222222</v>
      </c>
      <c r="F74" s="48"/>
    </row>
    <row r="75" customFormat="false" ht="15.25" hidden="false" customHeight="false" outlineLevel="0" collapsed="false">
      <c r="B75" s="12" t="s">
        <v>8</v>
      </c>
      <c r="C75" s="6" t="s">
        <v>85</v>
      </c>
      <c r="D75" s="47" t="n">
        <v>0.000776</v>
      </c>
      <c r="E75" s="50" t="n">
        <f aca="false">$E$34*D75</f>
        <v>1.4536808</v>
      </c>
      <c r="F75" s="48"/>
      <c r="G75" s="52"/>
    </row>
    <row r="76" s="41" customFormat="true" ht="15.25" hidden="false" customHeight="false" outlineLevel="0" collapsed="false">
      <c r="B76" s="21" t="s">
        <v>74</v>
      </c>
      <c r="C76" s="21"/>
      <c r="D76" s="53" t="n">
        <f aca="false">SUM(D70:D75)</f>
        <v>0.0748759999999999</v>
      </c>
      <c r="E76" s="22" t="n">
        <f aca="false">SUM(E70:E75)</f>
        <v>140.2652108</v>
      </c>
      <c r="F76" s="48"/>
      <c r="G76" s="46"/>
      <c r="AMJ76" s="0"/>
    </row>
    <row r="77" customFormat="false" ht="15.25" hidden="false" customHeight="false" outlineLevel="0" collapsed="false">
      <c r="B77" s="2" t="s">
        <v>86</v>
      </c>
      <c r="C77" s="2"/>
      <c r="D77" s="2"/>
      <c r="E77" s="2"/>
      <c r="G77" s="52"/>
    </row>
    <row r="78" customFormat="false" ht="15.25" hidden="false" customHeight="false" outlineLevel="0" collapsed="false">
      <c r="B78" s="2" t="s">
        <v>87</v>
      </c>
      <c r="C78" s="2"/>
      <c r="D78" s="2"/>
      <c r="E78" s="2"/>
      <c r="G78" s="52"/>
    </row>
    <row r="79" s="8" customFormat="true" ht="15.25" hidden="false" customHeight="false" outlineLevel="0" collapsed="false">
      <c r="B79" s="2" t="s">
        <v>88</v>
      </c>
      <c r="C79" s="2" t="s">
        <v>89</v>
      </c>
      <c r="D79" s="12" t="s">
        <v>33</v>
      </c>
      <c r="E79" s="11" t="s">
        <v>34</v>
      </c>
      <c r="F79" s="36"/>
      <c r="G79" s="52"/>
      <c r="AMJ79" s="0"/>
    </row>
    <row r="80" customFormat="false" ht="15.25" hidden="false" customHeight="false" outlineLevel="0" collapsed="false">
      <c r="A80" s="8"/>
      <c r="B80" s="12" t="s">
        <v>6</v>
      </c>
      <c r="C80" s="6" t="s">
        <v>90</v>
      </c>
      <c r="D80" s="47" t="n">
        <v>0.0833</v>
      </c>
      <c r="E80" s="26" t="n">
        <f aca="false">$E$34*D80</f>
        <v>156.04589</v>
      </c>
      <c r="F80" s="48"/>
      <c r="G80" s="52"/>
    </row>
    <row r="81" customFormat="false" ht="15.85" hidden="false" customHeight="false" outlineLevel="0" collapsed="false">
      <c r="B81" s="12" t="s">
        <v>8</v>
      </c>
      <c r="C81" s="7" t="s">
        <v>91</v>
      </c>
      <c r="D81" s="47" t="n">
        <v>0.0028</v>
      </c>
      <c r="E81" s="26" t="n">
        <f aca="false">$E$34*D81</f>
        <v>5.24524</v>
      </c>
      <c r="F81" s="48"/>
    </row>
    <row r="82" s="41" customFormat="true" ht="15.25" hidden="false" customHeight="false" outlineLevel="0" collapsed="false">
      <c r="B82" s="12" t="s">
        <v>11</v>
      </c>
      <c r="C82" s="6" t="s">
        <v>92</v>
      </c>
      <c r="D82" s="47" t="n">
        <v>0.0002</v>
      </c>
      <c r="E82" s="26" t="n">
        <f aca="false">$E$34*D82</f>
        <v>0.37466</v>
      </c>
      <c r="F82" s="48"/>
      <c r="AMJ82" s="0"/>
    </row>
    <row r="83" customFormat="false" ht="15.25" hidden="false" customHeight="false" outlineLevel="0" collapsed="false">
      <c r="B83" s="12" t="s">
        <v>14</v>
      </c>
      <c r="C83" s="6" t="s">
        <v>93</v>
      </c>
      <c r="D83" s="51" t="n">
        <v>0.0003</v>
      </c>
      <c r="E83" s="26" t="n">
        <f aca="false">$E$34*D83</f>
        <v>0.56199</v>
      </c>
      <c r="F83" s="48"/>
    </row>
    <row r="84" s="8" customFormat="true" ht="15.85" hidden="false" customHeight="false" outlineLevel="0" collapsed="false">
      <c r="B84" s="12" t="s">
        <v>39</v>
      </c>
      <c r="C84" s="7" t="s">
        <v>94</v>
      </c>
      <c r="D84" s="47" t="n">
        <v>0.00074</v>
      </c>
      <c r="E84" s="26" t="n">
        <f aca="false">$E$34*D84</f>
        <v>1.386242</v>
      </c>
      <c r="F84" s="48"/>
      <c r="AMJ84" s="0"/>
    </row>
    <row r="85" customFormat="false" ht="15.25" hidden="false" customHeight="false" outlineLevel="0" collapsed="false">
      <c r="B85" s="12" t="s">
        <v>41</v>
      </c>
      <c r="C85" s="6" t="s">
        <v>44</v>
      </c>
      <c r="D85" s="47"/>
      <c r="E85" s="26" t="n">
        <f aca="false">$E$34*D85</f>
        <v>0</v>
      </c>
      <c r="F85" s="48"/>
    </row>
    <row r="86" customFormat="false" ht="15.85" hidden="false" customHeight="false" outlineLevel="0" collapsed="false">
      <c r="B86" s="12" t="s">
        <v>43</v>
      </c>
      <c r="C86" s="7" t="s">
        <v>52</v>
      </c>
      <c r="D86" s="47" t="n">
        <f aca="false">SUM(D80:D84)*D52</f>
        <v>0.03214112</v>
      </c>
      <c r="E86" s="26" t="n">
        <f aca="false">$E$34*D86</f>
        <v>60.209960096</v>
      </c>
      <c r="F86" s="48"/>
    </row>
    <row r="87" customFormat="false" ht="15.25" hidden="false" customHeight="false" outlineLevel="0" collapsed="false">
      <c r="B87" s="21" t="s">
        <v>74</v>
      </c>
      <c r="C87" s="21"/>
      <c r="D87" s="47"/>
      <c r="E87" s="22" t="n">
        <f aca="false">SUM(E80:E86)</f>
        <v>223.823982096</v>
      </c>
      <c r="F87" s="48"/>
    </row>
    <row r="88" s="8" customFormat="true" ht="15.25" hidden="false" customHeight="false" outlineLevel="0" collapsed="false">
      <c r="B88" s="54" t="s">
        <v>95</v>
      </c>
      <c r="C88" s="54"/>
      <c r="D88" s="54"/>
      <c r="E88" s="54"/>
      <c r="F88" s="52"/>
      <c r="AMJ88" s="0"/>
    </row>
    <row r="89" customFormat="false" ht="15.85" hidden="false" customHeight="false" outlineLevel="0" collapsed="false">
      <c r="B89" s="2" t="s">
        <v>96</v>
      </c>
      <c r="C89" s="55" t="s">
        <v>97</v>
      </c>
      <c r="D89" s="12"/>
      <c r="E89" s="11" t="s">
        <v>34</v>
      </c>
      <c r="F89" s="48"/>
    </row>
    <row r="90" s="8" customFormat="true" ht="15.25" hidden="false" customHeight="false" outlineLevel="0" collapsed="false">
      <c r="B90" s="12" t="s">
        <v>6</v>
      </c>
      <c r="C90" s="6" t="s">
        <v>98</v>
      </c>
      <c r="D90" s="33"/>
      <c r="E90" s="26"/>
      <c r="F90" s="48"/>
      <c r="AMJ90" s="0"/>
    </row>
    <row r="91" customFormat="false" ht="15.85" hidden="false" customHeight="false" outlineLevel="0" collapsed="false">
      <c r="A91" s="8"/>
      <c r="B91" s="12" t="s">
        <v>8</v>
      </c>
      <c r="C91" s="7" t="s">
        <v>52</v>
      </c>
      <c r="D91" s="33"/>
      <c r="E91" s="26"/>
      <c r="F91" s="48"/>
    </row>
    <row r="92" customFormat="false" ht="15.25" hidden="false" customHeight="false" outlineLevel="0" collapsed="false">
      <c r="B92" s="2" t="s">
        <v>74</v>
      </c>
      <c r="C92" s="2"/>
      <c r="D92" s="33"/>
      <c r="E92" s="26"/>
      <c r="F92" s="48"/>
      <c r="G92" s="56"/>
    </row>
    <row r="93" customFormat="false" ht="15.25" hidden="false" customHeight="false" outlineLevel="0" collapsed="false">
      <c r="B93" s="21" t="s">
        <v>74</v>
      </c>
      <c r="C93" s="21"/>
      <c r="D93" s="57"/>
      <c r="E93" s="22"/>
      <c r="F93" s="48"/>
      <c r="G93" s="52"/>
    </row>
    <row r="94" customFormat="false" ht="17.85" hidden="false" customHeight="true" outlineLevel="0" collapsed="false">
      <c r="A94" s="58"/>
      <c r="B94" s="55" t="s">
        <v>99</v>
      </c>
      <c r="C94" s="55"/>
      <c r="D94" s="55"/>
      <c r="E94" s="55"/>
      <c r="G94" s="52"/>
    </row>
    <row r="95" s="8" customFormat="true" ht="15.25" hidden="false" customHeight="false" outlineLevel="0" collapsed="false">
      <c r="B95" s="2" t="n">
        <v>4</v>
      </c>
      <c r="C95" s="2" t="s">
        <v>100</v>
      </c>
      <c r="D95" s="12" t="s">
        <v>33</v>
      </c>
      <c r="E95" s="11" t="s">
        <v>34</v>
      </c>
      <c r="F95" s="52"/>
      <c r="G95" s="52"/>
      <c r="AMJ95" s="0"/>
    </row>
    <row r="96" customFormat="false" ht="15.25" hidden="false" customHeight="false" outlineLevel="0" collapsed="false">
      <c r="A96" s="8"/>
      <c r="B96" s="12" t="s">
        <v>88</v>
      </c>
      <c r="C96" s="6" t="s">
        <v>101</v>
      </c>
      <c r="D96" s="59"/>
      <c r="E96" s="26" t="n">
        <f aca="false">E87</f>
        <v>223.823982096</v>
      </c>
      <c r="F96" s="20"/>
      <c r="G96" s="52"/>
    </row>
    <row r="97" customFormat="false" ht="21" hidden="false" customHeight="true" outlineLevel="0" collapsed="false">
      <c r="B97" s="12" t="s">
        <v>96</v>
      </c>
      <c r="C97" s="6" t="s">
        <v>97</v>
      </c>
      <c r="D97" s="59"/>
      <c r="E97" s="26"/>
      <c r="F97" s="20"/>
    </row>
    <row r="98" customFormat="false" ht="15.25" hidden="false" customHeight="false" outlineLevel="0" collapsed="false">
      <c r="B98" s="21" t="s">
        <v>74</v>
      </c>
      <c r="C98" s="21"/>
      <c r="D98" s="57"/>
      <c r="E98" s="22" t="n">
        <f aca="false">SUM(E96:E97)</f>
        <v>223.823982096</v>
      </c>
      <c r="F98" s="60"/>
    </row>
    <row r="99" customFormat="false" ht="15.25" hidden="false" customHeight="false" outlineLevel="0" collapsed="false">
      <c r="B99" s="2" t="s">
        <v>102</v>
      </c>
      <c r="C99" s="2"/>
      <c r="D99" s="2"/>
      <c r="E99" s="2"/>
    </row>
    <row r="100" customFormat="false" ht="15" hidden="false" customHeight="false" outlineLevel="0" collapsed="false">
      <c r="B100" s="2" t="n">
        <v>5</v>
      </c>
      <c r="C100" s="2" t="s">
        <v>103</v>
      </c>
      <c r="D100" s="12" t="s">
        <v>33</v>
      </c>
      <c r="E100" s="11" t="s">
        <v>34</v>
      </c>
    </row>
    <row r="101" customFormat="false" ht="15" hidden="false" customHeight="false" outlineLevel="0" collapsed="false">
      <c r="B101" s="12" t="s">
        <v>6</v>
      </c>
      <c r="C101" s="4" t="s">
        <v>104</v>
      </c>
      <c r="D101" s="12"/>
      <c r="E101" s="50" t="n">
        <v>25.19</v>
      </c>
    </row>
    <row r="102" customFormat="false" ht="15" hidden="false" customHeight="false" outlineLevel="0" collapsed="false">
      <c r="B102" s="12" t="s">
        <v>8</v>
      </c>
      <c r="C102" s="4" t="s">
        <v>105</v>
      </c>
      <c r="D102" s="12"/>
      <c r="E102" s="50" t="n">
        <v>262.49</v>
      </c>
    </row>
    <row r="103" customFormat="false" ht="15" hidden="false" customHeight="false" outlineLevel="0" collapsed="false">
      <c r="B103" s="12" t="s">
        <v>11</v>
      </c>
      <c r="C103" s="4" t="s">
        <v>106</v>
      </c>
      <c r="D103" s="12"/>
      <c r="E103" s="50" t="n">
        <v>179.21</v>
      </c>
    </row>
    <row r="104" s="8" customFormat="true" ht="15" hidden="false" customHeight="false" outlineLevel="0" collapsed="false">
      <c r="B104" s="12" t="s">
        <v>14</v>
      </c>
      <c r="C104" s="4" t="s">
        <v>44</v>
      </c>
      <c r="D104" s="37"/>
      <c r="E104" s="50"/>
      <c r="F104" s="48"/>
      <c r="AMJ104" s="0"/>
    </row>
    <row r="105" customFormat="false" ht="15" hidden="false" customHeight="false" outlineLevel="0" collapsed="false">
      <c r="A105" s="8"/>
      <c r="B105" s="21" t="s">
        <v>74</v>
      </c>
      <c r="C105" s="21"/>
      <c r="D105" s="37"/>
      <c r="E105" s="34" t="n">
        <f aca="false">SUM(E101:E103)</f>
        <v>466.89</v>
      </c>
      <c r="F105" s="48"/>
    </row>
    <row r="106" customFormat="false" ht="15.25" hidden="false" customHeight="false" outlineLevel="0" collapsed="false">
      <c r="A106" s="8"/>
      <c r="B106" s="2" t="s">
        <v>107</v>
      </c>
      <c r="C106" s="2"/>
      <c r="D106" s="2"/>
      <c r="E106" s="2"/>
      <c r="F106" s="48"/>
    </row>
    <row r="107" customFormat="false" ht="15.25" hidden="false" customHeight="false" outlineLevel="0" collapsed="false">
      <c r="A107" s="8"/>
      <c r="B107" s="2" t="n">
        <v>6</v>
      </c>
      <c r="C107" s="54" t="s">
        <v>108</v>
      </c>
      <c r="D107" s="37" t="s">
        <v>109</v>
      </c>
      <c r="E107" s="38"/>
      <c r="F107" s="48"/>
    </row>
    <row r="108" customFormat="false" ht="15.25" hidden="false" customHeight="false" outlineLevel="0" collapsed="false">
      <c r="B108" s="12" t="s">
        <v>6</v>
      </c>
      <c r="C108" s="61" t="s">
        <v>110</v>
      </c>
      <c r="D108" s="25" t="n">
        <v>0.06</v>
      </c>
      <c r="E108" s="34" t="n">
        <f aca="false">E127*D108</f>
        <v>223.58212312416</v>
      </c>
      <c r="F108" s="48"/>
    </row>
    <row r="109" customFormat="false" ht="15.25" hidden="false" customHeight="false" outlineLevel="0" collapsed="false">
      <c r="B109" s="12" t="s">
        <v>8</v>
      </c>
      <c r="C109" s="61" t="s">
        <v>111</v>
      </c>
      <c r="D109" s="25" t="n">
        <v>0.0679</v>
      </c>
      <c r="E109" s="34" t="n">
        <f aca="false">(E127+E108)*D109</f>
        <v>268.201662162305</v>
      </c>
      <c r="F109" s="48"/>
    </row>
    <row r="110" customFormat="false" ht="15.25" hidden="false" customHeight="false" outlineLevel="0" collapsed="false">
      <c r="B110" s="62" t="s">
        <v>11</v>
      </c>
      <c r="C110" s="6" t="s">
        <v>112</v>
      </c>
      <c r="D110" s="63"/>
      <c r="E110" s="34"/>
      <c r="F110" s="48"/>
    </row>
    <row r="111" customFormat="false" ht="15.25" hidden="false" customHeight="false" outlineLevel="0" collapsed="false">
      <c r="B111" s="62" t="s">
        <v>113</v>
      </c>
      <c r="C111" s="6" t="s">
        <v>114</v>
      </c>
      <c r="D111" s="63" t="n">
        <v>1.65</v>
      </c>
      <c r="E111" s="34" t="n">
        <f aca="false">E129*D111/100</f>
        <v>81.165616695476</v>
      </c>
      <c r="F111" s="48"/>
    </row>
    <row r="112" customFormat="false" ht="15.25" hidden="false" customHeight="false" outlineLevel="0" collapsed="false">
      <c r="B112" s="62"/>
      <c r="C112" s="6" t="s">
        <v>115</v>
      </c>
      <c r="D112" s="63" t="n">
        <v>7.6</v>
      </c>
      <c r="E112" s="34" t="n">
        <f aca="false">E129*D112/100</f>
        <v>373.853749627647</v>
      </c>
      <c r="F112" s="48"/>
      <c r="G112" s="64"/>
    </row>
    <row r="113" customFormat="false" ht="15.25" hidden="false" customHeight="false" outlineLevel="0" collapsed="false">
      <c r="B113" s="62" t="s">
        <v>116</v>
      </c>
      <c r="C113" s="6" t="s">
        <v>117</v>
      </c>
      <c r="D113" s="63"/>
      <c r="E113" s="34"/>
      <c r="F113" s="48"/>
      <c r="G113" s="64"/>
    </row>
    <row r="114" customFormat="false" ht="15.25" hidden="false" customHeight="false" outlineLevel="0" collapsed="false">
      <c r="B114" s="62" t="s">
        <v>118</v>
      </c>
      <c r="C114" s="6" t="s">
        <v>119</v>
      </c>
      <c r="D114" s="63" t="n">
        <v>5</v>
      </c>
      <c r="E114" s="34" t="n">
        <f aca="false">E129*D114/100</f>
        <v>245.956414228715</v>
      </c>
      <c r="F114" s="48"/>
      <c r="G114" s="32"/>
    </row>
    <row r="115" customFormat="false" ht="14.05" hidden="false" customHeight="false" outlineLevel="0" collapsed="false">
      <c r="G115" s="65"/>
    </row>
    <row r="116" customFormat="false" ht="15.25" hidden="false" customHeight="false" outlineLevel="0" collapsed="false">
      <c r="B116" s="21" t="s">
        <v>120</v>
      </c>
      <c r="C116" s="21"/>
      <c r="D116" s="2" t="n">
        <f aca="false">D111+D112+D114</f>
        <v>14.25</v>
      </c>
      <c r="E116" s="38" t="n">
        <f aca="false">SUM(E108:E114)</f>
        <v>1192.7595658383</v>
      </c>
      <c r="F116" s="48"/>
      <c r="G116" s="32"/>
    </row>
    <row r="117" customFormat="false" ht="17.1" hidden="false" customHeight="true" outlineLevel="0" collapsed="false">
      <c r="B117" s="9" t="s">
        <v>121</v>
      </c>
      <c r="C117" s="9"/>
      <c r="D117" s="66" t="n">
        <f aca="false">(1-(D111+D112+D114)/100)</f>
        <v>0.8575</v>
      </c>
      <c r="E117" s="67"/>
      <c r="F117" s="30"/>
      <c r="G117" s="64"/>
    </row>
    <row r="118" customFormat="false" ht="16.75" hidden="false" customHeight="true" outlineLevel="0" collapsed="false">
      <c r="B118" s="9"/>
      <c r="C118" s="9"/>
      <c r="D118" s="68" t="n">
        <f aca="false">(E127+E108+E109)/D117</f>
        <v>4919.1282845743</v>
      </c>
      <c r="E118" s="68"/>
      <c r="F118" s="69"/>
      <c r="G118" s="32"/>
    </row>
    <row r="119" s="8" customFormat="true" ht="15.25" hidden="false" customHeight="false" outlineLevel="0" collapsed="false">
      <c r="B119" s="12" t="s">
        <v>74</v>
      </c>
      <c r="C119" s="12"/>
      <c r="D119" s="12"/>
      <c r="E119" s="34"/>
      <c r="F119" s="69"/>
      <c r="G119" s="64"/>
      <c r="AMJ119" s="0"/>
    </row>
    <row r="120" customFormat="false" ht="17.1" hidden="false" customHeight="true" outlineLevel="0" collapsed="false">
      <c r="B120" s="2" t="s">
        <v>122</v>
      </c>
      <c r="C120" s="2"/>
      <c r="D120" s="2"/>
      <c r="E120" s="2"/>
      <c r="F120" s="69"/>
    </row>
    <row r="121" customFormat="false" ht="30.75" hidden="false" customHeight="true" outlineLevel="0" collapsed="false">
      <c r="B121" s="2"/>
      <c r="C121" s="55" t="s">
        <v>123</v>
      </c>
      <c r="D121" s="55"/>
      <c r="E121" s="11" t="s">
        <v>34</v>
      </c>
      <c r="F121" s="69"/>
    </row>
    <row r="122" customFormat="false" ht="15.25" hidden="false" customHeight="false" outlineLevel="0" collapsed="false">
      <c r="B122" s="12" t="s">
        <v>6</v>
      </c>
      <c r="C122" s="4" t="s">
        <v>124</v>
      </c>
      <c r="D122" s="4"/>
      <c r="E122" s="34" t="n">
        <f aca="false">E34</f>
        <v>1873.3</v>
      </c>
      <c r="F122" s="48"/>
    </row>
    <row r="123" customFormat="false" ht="15.25" hidden="false" customHeight="false" outlineLevel="0" collapsed="false">
      <c r="B123" s="12" t="s">
        <v>8</v>
      </c>
      <c r="C123" s="4" t="s">
        <v>125</v>
      </c>
      <c r="D123" s="4"/>
      <c r="E123" s="34" t="n">
        <f aca="false">E67</f>
        <v>1022.08952584</v>
      </c>
      <c r="F123" s="48"/>
    </row>
    <row r="124" customFormat="false" ht="16.5" hidden="false" customHeight="true" outlineLevel="0" collapsed="false">
      <c r="B124" s="12" t="s">
        <v>11</v>
      </c>
      <c r="C124" s="70" t="s">
        <v>126</v>
      </c>
      <c r="D124" s="70"/>
      <c r="E124" s="34" t="n">
        <f aca="false">E76</f>
        <v>140.2652108</v>
      </c>
      <c r="F124" s="48"/>
    </row>
    <row r="125" customFormat="false" ht="15.25" hidden="false" customHeight="false" outlineLevel="0" collapsed="false">
      <c r="B125" s="12" t="s">
        <v>14</v>
      </c>
      <c r="C125" s="4" t="s">
        <v>127</v>
      </c>
      <c r="D125" s="4"/>
      <c r="E125" s="34" t="n">
        <f aca="false">E98</f>
        <v>223.823982096</v>
      </c>
      <c r="F125" s="48"/>
    </row>
    <row r="126" customFormat="false" ht="15.25" hidden="false" customHeight="false" outlineLevel="0" collapsed="false">
      <c r="B126" s="12" t="s">
        <v>39</v>
      </c>
      <c r="C126" s="4" t="s">
        <v>128</v>
      </c>
      <c r="D126" s="4"/>
      <c r="E126" s="34" t="n">
        <f aca="false">E105</f>
        <v>466.89</v>
      </c>
      <c r="F126" s="48"/>
    </row>
    <row r="127" customFormat="false" ht="15.25" hidden="false" customHeight="false" outlineLevel="0" collapsed="false">
      <c r="B127" s="2" t="s">
        <v>129</v>
      </c>
      <c r="C127" s="2"/>
      <c r="D127" s="2"/>
      <c r="E127" s="38" t="n">
        <f aca="false">SUM(E122:E126)</f>
        <v>3726.368718736</v>
      </c>
      <c r="F127" s="48"/>
    </row>
    <row r="128" customFormat="false" ht="15.25" hidden="false" customHeight="false" outlineLevel="0" collapsed="false">
      <c r="B128" s="12" t="s">
        <v>41</v>
      </c>
      <c r="C128" s="4" t="s">
        <v>130</v>
      </c>
      <c r="D128" s="4"/>
      <c r="E128" s="34" t="n">
        <f aca="false">E116</f>
        <v>1192.7595658383</v>
      </c>
      <c r="F128" s="48"/>
    </row>
    <row r="129" customFormat="false" ht="15.25" hidden="false" customHeight="false" outlineLevel="0" collapsed="false">
      <c r="B129" s="2" t="s">
        <v>131</v>
      </c>
      <c r="C129" s="2"/>
      <c r="D129" s="2"/>
      <c r="E129" s="38" t="n">
        <f aca="false">(E127+E108+E109)/(1-(D114+D112+D111)/100)</f>
        <v>4919.1282845743</v>
      </c>
      <c r="F129" s="48"/>
    </row>
  </sheetData>
  <mergeCells count="66">
    <mergeCell ref="B3:E5"/>
    <mergeCell ref="F3:F26"/>
    <mergeCell ref="B6:C6"/>
    <mergeCell ref="D6:E6"/>
    <mergeCell ref="B7:C7"/>
    <mergeCell ref="D7:E7"/>
    <mergeCell ref="B8:C8"/>
    <mergeCell ref="D8:E8"/>
    <mergeCell ref="B9:C9"/>
    <mergeCell ref="D9:E9"/>
    <mergeCell ref="B10:E10"/>
    <mergeCell ref="D11:E11"/>
    <mergeCell ref="D12:E12"/>
    <mergeCell ref="D13:E13"/>
    <mergeCell ref="D14:E14"/>
    <mergeCell ref="B15:E15"/>
    <mergeCell ref="B16:C16"/>
    <mergeCell ref="B17:C17"/>
    <mergeCell ref="B18:E18"/>
    <mergeCell ref="B19:E19"/>
    <mergeCell ref="D20:E20"/>
    <mergeCell ref="D21:E21"/>
    <mergeCell ref="D22:E22"/>
    <mergeCell ref="D23:E23"/>
    <mergeCell ref="D24:E24"/>
    <mergeCell ref="B25:E25"/>
    <mergeCell ref="B34:D34"/>
    <mergeCell ref="B35:E35"/>
    <mergeCell ref="B36:E36"/>
    <mergeCell ref="B41:D41"/>
    <mergeCell ref="B42:E42"/>
    <mergeCell ref="F43:F44"/>
    <mergeCell ref="B52:C52"/>
    <mergeCell ref="B53:E53"/>
    <mergeCell ref="F53:F54"/>
    <mergeCell ref="B61:C61"/>
    <mergeCell ref="B62:E62"/>
    <mergeCell ref="C63:D63"/>
    <mergeCell ref="B67:C67"/>
    <mergeCell ref="B68:E68"/>
    <mergeCell ref="B76:C76"/>
    <mergeCell ref="B77:E77"/>
    <mergeCell ref="B78:E78"/>
    <mergeCell ref="B87:C87"/>
    <mergeCell ref="B88:E88"/>
    <mergeCell ref="B92:C92"/>
    <mergeCell ref="B93:C93"/>
    <mergeCell ref="B94:E94"/>
    <mergeCell ref="B98:C98"/>
    <mergeCell ref="B99:E99"/>
    <mergeCell ref="B105:C105"/>
    <mergeCell ref="B106:E106"/>
    <mergeCell ref="B111:B112"/>
    <mergeCell ref="B116:C116"/>
    <mergeCell ref="B117:C118"/>
    <mergeCell ref="B119:D119"/>
    <mergeCell ref="B120:E120"/>
    <mergeCell ref="C121:D121"/>
    <mergeCell ref="C122:D122"/>
    <mergeCell ref="C123:D123"/>
    <mergeCell ref="C124:D124"/>
    <mergeCell ref="C125:D125"/>
    <mergeCell ref="C126:D126"/>
    <mergeCell ref="B127:D127"/>
    <mergeCell ref="C128:D128"/>
    <mergeCell ref="B129:D129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2:129"/>
  <sheetViews>
    <sheetView windowProtection="false" showFormulas="false" showGridLines="true" showRowColHeaders="true" showZeros="true" rightToLeft="false" tabSelected="false" showOutlineSymbols="true" defaultGridColor="true" view="normal" topLeftCell="A34" colorId="64" zoomScale="75" zoomScaleNormal="75" zoomScalePageLayoutView="100" workbookViewId="0">
      <selection pane="topLeft" activeCell="B56" activeCellId="0" sqref="B56"/>
    </sheetView>
  </sheetViews>
  <sheetFormatPr defaultRowHeight="14.05"/>
  <cols>
    <col collapsed="false" hidden="false" max="1" min="1" style="0" width="3.44651162790698"/>
    <col collapsed="false" hidden="false" max="2" min="2" style="0" width="5.29302325581395"/>
    <col collapsed="false" hidden="false" max="3" min="3" style="0" width="58.4558139534884"/>
    <col collapsed="false" hidden="false" max="4" min="4" style="0" width="16.246511627907"/>
    <col collapsed="false" hidden="false" max="5" min="5" style="0" width="20.306976744186"/>
    <col collapsed="false" hidden="false" max="6" min="6" style="0" width="14.2744186046512"/>
    <col collapsed="false" hidden="false" max="1025" min="7" style="0" width="8.61395348837209"/>
  </cols>
  <sheetData>
    <row r="2" customFormat="false" ht="15.25" hidden="false" customHeight="false" outlineLevel="0" collapsed="false">
      <c r="B2" s="1"/>
      <c r="C2" s="1"/>
    </row>
    <row r="3" customFormat="false" ht="14.05" hidden="false" customHeight="false" outlineLevel="0" collapsed="false">
      <c r="B3" s="2" t="s">
        <v>0</v>
      </c>
      <c r="C3" s="2"/>
      <c r="D3" s="2"/>
      <c r="E3" s="2"/>
      <c r="F3" s="3"/>
    </row>
    <row r="4" customFormat="false" ht="14.05" hidden="false" customHeight="false" outlineLevel="0" collapsed="false">
      <c r="B4" s="2"/>
      <c r="C4" s="2"/>
      <c r="D4" s="2"/>
      <c r="E4" s="2"/>
      <c r="F4" s="3"/>
    </row>
    <row r="5" customFormat="false" ht="14.05" hidden="false" customHeight="false" outlineLevel="0" collapsed="false">
      <c r="B5" s="2"/>
      <c r="C5" s="2"/>
      <c r="D5" s="2"/>
      <c r="E5" s="2"/>
      <c r="F5" s="3"/>
    </row>
    <row r="6" customFormat="false" ht="15.25" hidden="false" customHeight="false" outlineLevel="0" collapsed="false">
      <c r="B6" s="4" t="s">
        <v>1</v>
      </c>
      <c r="C6" s="4"/>
      <c r="D6" s="5"/>
      <c r="E6" s="5"/>
      <c r="F6" s="3"/>
    </row>
    <row r="7" customFormat="false" ht="15.25" hidden="false" customHeight="false" outlineLevel="0" collapsed="false">
      <c r="B7" s="4" t="s">
        <v>2</v>
      </c>
      <c r="C7" s="4"/>
      <c r="D7" s="5"/>
      <c r="E7" s="5"/>
      <c r="F7" s="3"/>
    </row>
    <row r="8" customFormat="false" ht="15.25" hidden="false" customHeight="false" outlineLevel="0" collapsed="false">
      <c r="B8" s="4" t="s">
        <v>3</v>
      </c>
      <c r="C8" s="4"/>
      <c r="D8" s="5"/>
      <c r="E8" s="5"/>
      <c r="F8" s="3"/>
    </row>
    <row r="9" customFormat="false" ht="15.25" hidden="false" customHeight="false" outlineLevel="0" collapsed="false">
      <c r="B9" s="4" t="s">
        <v>4</v>
      </c>
      <c r="C9" s="4"/>
      <c r="D9" s="5"/>
      <c r="E9" s="5"/>
      <c r="F9" s="3"/>
    </row>
    <row r="10" customFormat="false" ht="15.25" hidden="false" customHeight="false" outlineLevel="0" collapsed="false">
      <c r="B10" s="2" t="s">
        <v>5</v>
      </c>
      <c r="C10" s="2"/>
      <c r="D10" s="2"/>
      <c r="E10" s="2"/>
      <c r="F10" s="3"/>
    </row>
    <row r="11" customFormat="false" ht="15.25" hidden="false" customHeight="false" outlineLevel="0" collapsed="false">
      <c r="B11" s="6" t="s">
        <v>6</v>
      </c>
      <c r="C11" s="6" t="s">
        <v>7</v>
      </c>
      <c r="D11" s="5"/>
      <c r="E11" s="5"/>
      <c r="F11" s="3"/>
    </row>
    <row r="12" customFormat="false" ht="15.25" hidden="false" customHeight="false" outlineLevel="0" collapsed="false">
      <c r="B12" s="6" t="s">
        <v>8</v>
      </c>
      <c r="C12" s="6" t="s">
        <v>9</v>
      </c>
      <c r="D12" s="2" t="s">
        <v>10</v>
      </c>
      <c r="E12" s="2"/>
      <c r="F12" s="3"/>
    </row>
    <row r="13" customFormat="false" ht="15.9" hidden="false" customHeight="false" outlineLevel="0" collapsed="false">
      <c r="B13" s="6" t="s">
        <v>11</v>
      </c>
      <c r="C13" s="7" t="s">
        <v>12</v>
      </c>
      <c r="D13" s="2" t="s">
        <v>13</v>
      </c>
      <c r="E13" s="2"/>
      <c r="F13" s="3"/>
    </row>
    <row r="14" customFormat="false" ht="15.25" hidden="false" customHeight="false" outlineLevel="0" collapsed="false">
      <c r="B14" s="6" t="s">
        <v>14</v>
      </c>
      <c r="C14" s="6" t="s">
        <v>15</v>
      </c>
      <c r="D14" s="2" t="n">
        <v>12</v>
      </c>
      <c r="E14" s="2"/>
      <c r="F14" s="3"/>
    </row>
    <row r="15" s="8" customFormat="true" ht="15.25" hidden="false" customHeight="false" outlineLevel="0" collapsed="false">
      <c r="B15" s="2" t="s">
        <v>16</v>
      </c>
      <c r="C15" s="2"/>
      <c r="D15" s="2"/>
      <c r="E15" s="2"/>
      <c r="F15" s="3"/>
      <c r="AMJ15" s="0"/>
    </row>
    <row r="16" customFormat="false" ht="63.75" hidden="false" customHeight="true" outlineLevel="0" collapsed="false">
      <c r="B16" s="9" t="s">
        <v>17</v>
      </c>
      <c r="C16" s="9"/>
      <c r="D16" s="9" t="s">
        <v>18</v>
      </c>
      <c r="E16" s="10" t="s">
        <v>19</v>
      </c>
      <c r="F16" s="3"/>
    </row>
    <row r="17" customFormat="false" ht="15.25" hidden="false" customHeight="false" outlineLevel="0" collapsed="false">
      <c r="B17" s="2" t="s">
        <v>20</v>
      </c>
      <c r="C17" s="2"/>
      <c r="D17" s="6" t="s">
        <v>21</v>
      </c>
      <c r="E17" s="11" t="n">
        <v>1</v>
      </c>
      <c r="F17" s="3"/>
    </row>
    <row r="18" customFormat="false" ht="15.25" hidden="false" customHeight="false" outlineLevel="0" collapsed="false">
      <c r="B18" s="2" t="s">
        <v>22</v>
      </c>
      <c r="C18" s="2"/>
      <c r="D18" s="2"/>
      <c r="E18" s="2"/>
      <c r="F18" s="3"/>
    </row>
    <row r="19" customFormat="false" ht="15.25" hidden="false" customHeight="false" outlineLevel="0" collapsed="false">
      <c r="B19" s="2" t="s">
        <v>23</v>
      </c>
      <c r="C19" s="2"/>
      <c r="D19" s="2"/>
      <c r="E19" s="2"/>
      <c r="F19" s="3"/>
    </row>
    <row r="20" customFormat="false" ht="15.25" hidden="false" customHeight="false" outlineLevel="0" collapsed="false">
      <c r="B20" s="12" t="n">
        <v>1</v>
      </c>
      <c r="C20" s="6" t="s">
        <v>24</v>
      </c>
      <c r="D20" s="13" t="s">
        <v>148</v>
      </c>
      <c r="E20" s="13"/>
      <c r="F20" s="3"/>
    </row>
    <row r="21" customFormat="false" ht="15.25" hidden="false" customHeight="false" outlineLevel="0" collapsed="false">
      <c r="B21" s="12" t="n">
        <v>2</v>
      </c>
      <c r="C21" s="14" t="s">
        <v>26</v>
      </c>
      <c r="D21" s="13" t="s">
        <v>149</v>
      </c>
      <c r="E21" s="13"/>
      <c r="F21" s="3"/>
    </row>
    <row r="22" customFormat="false" ht="15.25" hidden="false" customHeight="false" outlineLevel="0" collapsed="false">
      <c r="B22" s="12" t="n">
        <v>2</v>
      </c>
      <c r="C22" s="6" t="s">
        <v>28</v>
      </c>
      <c r="D22" s="2" t="n">
        <v>1441</v>
      </c>
      <c r="E22" s="2"/>
      <c r="F22" s="3"/>
    </row>
    <row r="23" customFormat="false" ht="15.25" hidden="false" customHeight="false" outlineLevel="0" collapsed="false">
      <c r="B23" s="12" t="n">
        <v>3</v>
      </c>
      <c r="C23" s="6" t="s">
        <v>29</v>
      </c>
      <c r="D23" s="13" t="s">
        <v>148</v>
      </c>
      <c r="E23" s="13"/>
      <c r="F23" s="3"/>
    </row>
    <row r="24" customFormat="false" ht="15.25" hidden="false" customHeight="false" outlineLevel="0" collapsed="false">
      <c r="B24" s="12" t="n">
        <v>4</v>
      </c>
      <c r="C24" s="6" t="s">
        <v>30</v>
      </c>
      <c r="D24" s="15" t="n">
        <v>42736</v>
      </c>
      <c r="E24" s="15"/>
      <c r="F24" s="3"/>
    </row>
    <row r="25" customFormat="false" ht="15.25" hidden="false" customHeight="false" outlineLevel="0" collapsed="false">
      <c r="B25" s="2" t="s">
        <v>31</v>
      </c>
      <c r="C25" s="2"/>
      <c r="D25" s="2"/>
      <c r="E25" s="2"/>
      <c r="F25" s="3"/>
    </row>
    <row r="26" customFormat="false" ht="15.9" hidden="false" customHeight="false" outlineLevel="0" collapsed="false">
      <c r="B26" s="2" t="n">
        <v>1</v>
      </c>
      <c r="C26" s="2" t="s">
        <v>32</v>
      </c>
      <c r="D26" s="12" t="s">
        <v>33</v>
      </c>
      <c r="E26" s="16" t="s">
        <v>34</v>
      </c>
      <c r="F26" s="3"/>
    </row>
    <row r="27" customFormat="false" ht="15.9" hidden="false" customHeight="false" outlineLevel="0" collapsed="false">
      <c r="B27" s="12" t="s">
        <v>6</v>
      </c>
      <c r="C27" s="6" t="s">
        <v>35</v>
      </c>
      <c r="D27" s="6"/>
      <c r="E27" s="17" t="n">
        <v>1441</v>
      </c>
      <c r="F27" s="18"/>
    </row>
    <row r="28" customFormat="false" ht="15.25" hidden="false" customHeight="false" outlineLevel="0" collapsed="false">
      <c r="B28" s="12" t="s">
        <v>8</v>
      </c>
      <c r="C28" s="6" t="s">
        <v>36</v>
      </c>
      <c r="D28" s="19"/>
      <c r="E28" s="17"/>
      <c r="F28" s="20"/>
    </row>
    <row r="29" customFormat="false" ht="15.25" hidden="false" customHeight="false" outlineLevel="0" collapsed="false">
      <c r="B29" s="12" t="s">
        <v>11</v>
      </c>
      <c r="C29" s="6" t="s">
        <v>37</v>
      </c>
      <c r="D29" s="19"/>
      <c r="E29" s="17"/>
      <c r="F29" s="20"/>
    </row>
    <row r="30" customFormat="false" ht="15.25" hidden="false" customHeight="false" outlineLevel="0" collapsed="false">
      <c r="B30" s="12" t="s">
        <v>14</v>
      </c>
      <c r="C30" s="6" t="s">
        <v>38</v>
      </c>
      <c r="D30" s="19"/>
      <c r="E30" s="17"/>
      <c r="F30" s="20"/>
    </row>
    <row r="31" customFormat="false" ht="15.25" hidden="false" customHeight="false" outlineLevel="0" collapsed="false">
      <c r="B31" s="12" t="s">
        <v>39</v>
      </c>
      <c r="C31" s="6" t="s">
        <v>40</v>
      </c>
      <c r="D31" s="6"/>
      <c r="E31" s="17"/>
      <c r="F31" s="20"/>
    </row>
    <row r="32" customFormat="false" ht="15.25" hidden="false" customHeight="false" outlineLevel="0" collapsed="false">
      <c r="B32" s="12" t="s">
        <v>41</v>
      </c>
      <c r="C32" s="6" t="s">
        <v>42</v>
      </c>
      <c r="D32" s="6"/>
      <c r="E32" s="17"/>
      <c r="F32" s="20"/>
    </row>
    <row r="33" customFormat="false" ht="15.25" hidden="false" customHeight="false" outlineLevel="0" collapsed="false">
      <c r="B33" s="12" t="s">
        <v>43</v>
      </c>
      <c r="C33" s="6" t="s">
        <v>44</v>
      </c>
      <c r="D33" s="6"/>
      <c r="E33" s="17"/>
      <c r="F33" s="20"/>
    </row>
    <row r="34" customFormat="false" ht="15.25" hidden="false" customHeight="false" outlineLevel="0" collapsed="false">
      <c r="B34" s="21" t="s">
        <v>45</v>
      </c>
      <c r="C34" s="21"/>
      <c r="D34" s="21"/>
      <c r="E34" s="22" t="n">
        <f aca="false">E27</f>
        <v>1441</v>
      </c>
      <c r="F34" s="23"/>
    </row>
    <row r="35" customFormat="false" ht="15.25" hidden="false" customHeight="false" outlineLevel="0" collapsed="false">
      <c r="B35" s="2" t="s">
        <v>46</v>
      </c>
      <c r="C35" s="2"/>
      <c r="D35" s="2"/>
      <c r="E35" s="2"/>
      <c r="F35" s="23"/>
    </row>
    <row r="36" customFormat="false" ht="15.25" hidden="false" customHeight="false" outlineLevel="0" collapsed="false">
      <c r="B36" s="2" t="s">
        <v>47</v>
      </c>
      <c r="C36" s="2"/>
      <c r="D36" s="2"/>
      <c r="E36" s="2"/>
      <c r="F36" s="23"/>
    </row>
    <row r="37" customFormat="false" ht="15.25" hidden="false" customHeight="false" outlineLevel="0" collapsed="false">
      <c r="B37" s="2" t="s">
        <v>48</v>
      </c>
      <c r="C37" s="2" t="s">
        <v>49</v>
      </c>
      <c r="D37" s="12" t="s">
        <v>33</v>
      </c>
      <c r="E37" s="11" t="s">
        <v>34</v>
      </c>
      <c r="F37" s="18"/>
    </row>
    <row r="38" customFormat="false" ht="15.25" hidden="false" customHeight="false" outlineLevel="0" collapsed="false">
      <c r="B38" s="12" t="s">
        <v>6</v>
      </c>
      <c r="C38" s="24" t="s">
        <v>50</v>
      </c>
      <c r="D38" s="25" t="n">
        <v>0.0833</v>
      </c>
      <c r="E38" s="26" t="n">
        <f aca="false">$E$34*D38</f>
        <v>120.0353</v>
      </c>
      <c r="F38" s="27"/>
    </row>
    <row r="39" customFormat="false" ht="15.25" hidden="false" customHeight="false" outlineLevel="0" collapsed="false">
      <c r="B39" s="12" t="s">
        <v>8</v>
      </c>
      <c r="C39" s="24" t="s">
        <v>51</v>
      </c>
      <c r="D39" s="25" t="n">
        <v>0.0278</v>
      </c>
      <c r="E39" s="26" t="n">
        <f aca="false">$E$34*D39</f>
        <v>40.0598</v>
      </c>
      <c r="F39" s="28"/>
    </row>
    <row r="40" customFormat="false" ht="15.9" hidden="false" customHeight="false" outlineLevel="0" collapsed="false">
      <c r="B40" s="12" t="s">
        <v>11</v>
      </c>
      <c r="C40" s="7" t="s">
        <v>52</v>
      </c>
      <c r="D40" s="25" t="n">
        <f aca="false">(D38+D39)*D52</f>
        <v>0.0408848</v>
      </c>
      <c r="E40" s="26" t="n">
        <f aca="false">$E$34*D40</f>
        <v>58.9149968</v>
      </c>
      <c r="F40" s="29"/>
    </row>
    <row r="41" customFormat="false" ht="18.6" hidden="false" customHeight="true" outlineLevel="0" collapsed="false">
      <c r="B41" s="21" t="s">
        <v>53</v>
      </c>
      <c r="C41" s="21"/>
      <c r="D41" s="21"/>
      <c r="E41" s="22" t="n">
        <f aca="false">SUM(E38:E40)</f>
        <v>219.0100968</v>
      </c>
      <c r="G41" s="30"/>
      <c r="H41" s="30"/>
      <c r="I41" s="30"/>
    </row>
    <row r="42" customFormat="false" ht="15.25" hidden="false" customHeight="false" outlineLevel="0" collapsed="false">
      <c r="B42" s="31" t="s">
        <v>54</v>
      </c>
      <c r="C42" s="31"/>
      <c r="D42" s="31"/>
      <c r="E42" s="31"/>
      <c r="F42" s="30"/>
    </row>
    <row r="43" customFormat="false" ht="15.25" hidden="false" customHeight="false" outlineLevel="0" collapsed="false">
      <c r="B43" s="2" t="s">
        <v>55</v>
      </c>
      <c r="C43" s="2" t="s">
        <v>56</v>
      </c>
      <c r="D43" s="12" t="s">
        <v>33</v>
      </c>
      <c r="E43" s="11" t="s">
        <v>34</v>
      </c>
      <c r="F43" s="3"/>
      <c r="G43" s="32"/>
      <c r="H43" s="32"/>
    </row>
    <row r="44" customFormat="false" ht="15.25" hidden="false" customHeight="false" outlineLevel="0" collapsed="false">
      <c r="B44" s="12" t="s">
        <v>6</v>
      </c>
      <c r="C44" s="6" t="s">
        <v>57</v>
      </c>
      <c r="D44" s="33" t="n">
        <v>0.2</v>
      </c>
      <c r="E44" s="34" t="n">
        <f aca="false">$E$34*D44</f>
        <v>288.2</v>
      </c>
      <c r="F44" s="3"/>
    </row>
    <row r="45" customFormat="false" ht="15.25" hidden="false" customHeight="false" outlineLevel="0" collapsed="false">
      <c r="B45" s="12" t="s">
        <v>8</v>
      </c>
      <c r="C45" s="6" t="s">
        <v>58</v>
      </c>
      <c r="D45" s="33" t="n">
        <v>0.025</v>
      </c>
      <c r="E45" s="34" t="n">
        <f aca="false">$E$34*D45</f>
        <v>36.025</v>
      </c>
      <c r="F45" s="35"/>
    </row>
    <row r="46" customFormat="false" ht="15.25" hidden="false" customHeight="false" outlineLevel="0" collapsed="false">
      <c r="B46" s="12" t="s">
        <v>11</v>
      </c>
      <c r="C46" s="6" t="s">
        <v>59</v>
      </c>
      <c r="D46" s="33" t="n">
        <v>0.03</v>
      </c>
      <c r="E46" s="34" t="n">
        <f aca="false">$E$34*D46</f>
        <v>43.23</v>
      </c>
      <c r="F46" s="36"/>
    </row>
    <row r="47" customFormat="false" ht="15.25" hidden="false" customHeight="false" outlineLevel="0" collapsed="false">
      <c r="B47" s="12" t="s">
        <v>14</v>
      </c>
      <c r="C47" s="6" t="s">
        <v>60</v>
      </c>
      <c r="D47" s="33" t="n">
        <v>0.015</v>
      </c>
      <c r="E47" s="34" t="n">
        <f aca="false">$E$34*D47</f>
        <v>21.615</v>
      </c>
      <c r="F47" s="36"/>
    </row>
    <row r="48" customFormat="false" ht="15.25" hidden="false" customHeight="false" outlineLevel="0" collapsed="false">
      <c r="B48" s="12" t="s">
        <v>39</v>
      </c>
      <c r="C48" s="6" t="s">
        <v>61</v>
      </c>
      <c r="D48" s="33" t="n">
        <v>0.01</v>
      </c>
      <c r="E48" s="34" t="n">
        <f aca="false">$E$34*D48</f>
        <v>14.41</v>
      </c>
      <c r="F48" s="36"/>
    </row>
    <row r="49" customFormat="false" ht="15.25" hidden="false" customHeight="false" outlineLevel="0" collapsed="false">
      <c r="B49" s="12" t="s">
        <v>41</v>
      </c>
      <c r="C49" s="6" t="s">
        <v>62</v>
      </c>
      <c r="D49" s="33" t="n">
        <v>0.006</v>
      </c>
      <c r="E49" s="34" t="n">
        <f aca="false">$E$34*D49</f>
        <v>8.646</v>
      </c>
      <c r="F49" s="36"/>
    </row>
    <row r="50" customFormat="false" ht="15.25" hidden="false" customHeight="false" outlineLevel="0" collapsed="false">
      <c r="B50" s="12" t="s">
        <v>43</v>
      </c>
      <c r="C50" s="6" t="s">
        <v>63</v>
      </c>
      <c r="D50" s="33" t="n">
        <v>0.002</v>
      </c>
      <c r="E50" s="34" t="n">
        <f aca="false">$E$34*D50</f>
        <v>2.882</v>
      </c>
      <c r="F50" s="36"/>
    </row>
    <row r="51" customFormat="false" ht="15.25" hidden="false" customHeight="false" outlineLevel="0" collapsed="false">
      <c r="B51" s="12" t="s">
        <v>64</v>
      </c>
      <c r="C51" s="6" t="s">
        <v>65</v>
      </c>
      <c r="D51" s="33" t="n">
        <v>0.08</v>
      </c>
      <c r="E51" s="34" t="n">
        <f aca="false">$E$34*D51</f>
        <v>115.28</v>
      </c>
      <c r="F51" s="36"/>
    </row>
    <row r="52" customFormat="false" ht="15.25" hidden="false" customHeight="false" outlineLevel="0" collapsed="false">
      <c r="B52" s="2" t="s">
        <v>53</v>
      </c>
      <c r="C52" s="2"/>
      <c r="D52" s="37" t="n">
        <v>0.368</v>
      </c>
      <c r="E52" s="38" t="n">
        <f aca="false">SUM(E44:E51)</f>
        <v>530.288</v>
      </c>
      <c r="F52" s="36"/>
    </row>
    <row r="53" customFormat="false" ht="15.25" hidden="false" customHeight="false" outlineLevel="0" collapsed="false">
      <c r="B53" s="2" t="s">
        <v>66</v>
      </c>
      <c r="C53" s="2"/>
      <c r="D53" s="2"/>
      <c r="E53" s="2"/>
      <c r="F53" s="3"/>
    </row>
    <row r="54" customFormat="false" ht="15.25" hidden="false" customHeight="false" outlineLevel="0" collapsed="false">
      <c r="B54" s="2" t="s">
        <v>67</v>
      </c>
      <c r="C54" s="2" t="s">
        <v>68</v>
      </c>
      <c r="D54" s="6"/>
      <c r="E54" s="11" t="s">
        <v>34</v>
      </c>
      <c r="F54" s="3"/>
    </row>
    <row r="55" customFormat="false" ht="15.25" hidden="false" customHeight="false" outlineLevel="0" collapsed="false">
      <c r="B55" s="12" t="s">
        <v>6</v>
      </c>
      <c r="C55" s="6" t="s">
        <v>69</v>
      </c>
      <c r="D55" s="39" t="n">
        <v>2.75</v>
      </c>
      <c r="E55" s="26" t="n">
        <f aca="false">D55*2*22 - (E34*0.06)</f>
        <v>34.54</v>
      </c>
      <c r="F55" s="40"/>
    </row>
    <row r="56" customFormat="false" ht="15" hidden="false" customHeight="false" outlineLevel="0" collapsed="false">
      <c r="B56" s="12" t="s">
        <v>8</v>
      </c>
      <c r="C56" s="6" t="s">
        <v>70</v>
      </c>
      <c r="D56" s="39"/>
      <c r="E56" s="26"/>
      <c r="F56" s="40"/>
    </row>
    <row r="57" customFormat="false" ht="15.25" hidden="false" customHeight="false" outlineLevel="0" collapsed="false">
      <c r="B57" s="12" t="s">
        <v>11</v>
      </c>
      <c r="C57" s="6" t="s">
        <v>71</v>
      </c>
      <c r="D57" s="39"/>
      <c r="E57" s="26" t="n">
        <f aca="false">(1069.2/220)*80/12</f>
        <v>32.4</v>
      </c>
      <c r="F57" s="40"/>
    </row>
    <row r="58" s="41" customFormat="true" ht="15.25" hidden="false" customHeight="false" outlineLevel="0" collapsed="false">
      <c r="B58" s="12" t="s">
        <v>14</v>
      </c>
      <c r="C58" s="42" t="s">
        <v>72</v>
      </c>
      <c r="D58" s="43"/>
      <c r="E58" s="26"/>
      <c r="F58" s="40"/>
      <c r="AMJ58" s="0"/>
    </row>
    <row r="59" customFormat="false" ht="15" hidden="false" customHeight="false" outlineLevel="0" collapsed="false">
      <c r="A59" s="41"/>
      <c r="B59" s="12" t="s">
        <v>14</v>
      </c>
      <c r="C59" s="6" t="s">
        <v>73</v>
      </c>
      <c r="D59" s="43"/>
      <c r="E59" s="26" t="n">
        <v>7</v>
      </c>
      <c r="F59" s="40"/>
    </row>
    <row r="60" customFormat="false" ht="15.25" hidden="false" customHeight="false" outlineLevel="0" collapsed="false">
      <c r="B60" s="12" t="s">
        <v>39</v>
      </c>
      <c r="C60" s="6" t="s">
        <v>44</v>
      </c>
      <c r="D60" s="43"/>
      <c r="E60" s="26" t="n">
        <f aca="false">$E$34*D60</f>
        <v>0</v>
      </c>
      <c r="F60" s="40"/>
    </row>
    <row r="61" customFormat="false" ht="15.25" hidden="false" customHeight="false" outlineLevel="0" collapsed="false">
      <c r="B61" s="21" t="s">
        <v>74</v>
      </c>
      <c r="C61" s="21"/>
      <c r="D61" s="44"/>
      <c r="E61" s="22" t="n">
        <f aca="false">SUM(E55:E60)</f>
        <v>73.94</v>
      </c>
      <c r="F61" s="45"/>
    </row>
    <row r="62" customFormat="false" ht="15.25" hidden="false" customHeight="false" outlineLevel="0" collapsed="false">
      <c r="B62" s="2" t="s">
        <v>75</v>
      </c>
      <c r="C62" s="2"/>
      <c r="D62" s="2"/>
      <c r="E62" s="2"/>
    </row>
    <row r="63" customFormat="false" ht="15.25" hidden="false" customHeight="false" outlineLevel="0" collapsed="false">
      <c r="B63" s="2" t="n">
        <v>2</v>
      </c>
      <c r="C63" s="2" t="s">
        <v>76</v>
      </c>
      <c r="D63" s="2"/>
      <c r="E63" s="11" t="s">
        <v>34</v>
      </c>
      <c r="F63" s="46"/>
    </row>
    <row r="64" customFormat="false" ht="15.25" hidden="false" customHeight="false" outlineLevel="0" collapsed="false">
      <c r="B64" s="12" t="s">
        <v>48</v>
      </c>
      <c r="C64" s="6" t="s">
        <v>77</v>
      </c>
      <c r="D64" s="47"/>
      <c r="E64" s="26" t="n">
        <f aca="false">E41</f>
        <v>219.0100968</v>
      </c>
      <c r="F64" s="48"/>
    </row>
    <row r="65" customFormat="false" ht="15.9" hidden="false" customHeight="false" outlineLevel="0" collapsed="false">
      <c r="B65" s="12" t="s">
        <v>55</v>
      </c>
      <c r="C65" s="7" t="s">
        <v>56</v>
      </c>
      <c r="D65" s="47"/>
      <c r="E65" s="26" t="n">
        <f aca="false">E52</f>
        <v>530.288</v>
      </c>
      <c r="F65" s="48"/>
    </row>
    <row r="66" customFormat="false" ht="15.9" hidden="false" customHeight="false" outlineLevel="0" collapsed="false">
      <c r="B66" s="12" t="s">
        <v>67</v>
      </c>
      <c r="C66" s="7" t="s">
        <v>68</v>
      </c>
      <c r="D66" s="47"/>
      <c r="E66" s="26" t="n">
        <f aca="false">E61</f>
        <v>73.94</v>
      </c>
      <c r="F66" s="48"/>
    </row>
    <row r="67" s="41" customFormat="true" ht="15.25" hidden="false" customHeight="false" outlineLevel="0" collapsed="false">
      <c r="B67" s="21" t="s">
        <v>74</v>
      </c>
      <c r="C67" s="21"/>
      <c r="D67" s="47"/>
      <c r="E67" s="22" t="n">
        <f aca="false">SUM(E64:E66)</f>
        <v>823.2380968</v>
      </c>
      <c r="F67" s="48"/>
      <c r="AMJ67" s="0"/>
    </row>
    <row r="68" customFormat="false" ht="17.65" hidden="false" customHeight="true" outlineLevel="0" collapsed="false">
      <c r="B68" s="2" t="s">
        <v>78</v>
      </c>
      <c r="C68" s="2"/>
      <c r="D68" s="2"/>
      <c r="E68" s="2"/>
      <c r="F68" s="36"/>
      <c r="G68" s="49"/>
    </row>
    <row r="69" s="8" customFormat="true" ht="15.25" hidden="false" customHeight="false" outlineLevel="0" collapsed="false">
      <c r="B69" s="2" t="n">
        <v>3</v>
      </c>
      <c r="C69" s="2" t="s">
        <v>79</v>
      </c>
      <c r="D69" s="12" t="s">
        <v>33</v>
      </c>
      <c r="E69" s="11" t="s">
        <v>34</v>
      </c>
      <c r="F69" s="36"/>
      <c r="AMJ69" s="0"/>
    </row>
    <row r="70" customFormat="false" ht="15.25" hidden="false" customHeight="false" outlineLevel="0" collapsed="false">
      <c r="A70" s="8"/>
      <c r="B70" s="12" t="s">
        <v>6</v>
      </c>
      <c r="C70" s="6" t="s">
        <v>80</v>
      </c>
      <c r="D70" s="47" t="n">
        <v>0.00416666666666667</v>
      </c>
      <c r="E70" s="50" t="n">
        <f aca="false">$E$34*D70</f>
        <v>6.00416666666667</v>
      </c>
      <c r="F70" s="36"/>
    </row>
    <row r="71" customFormat="false" ht="15.9" hidden="false" customHeight="false" outlineLevel="0" collapsed="false">
      <c r="A71" s="8"/>
      <c r="B71" s="12" t="s">
        <v>8</v>
      </c>
      <c r="C71" s="7" t="s">
        <v>81</v>
      </c>
      <c r="D71" s="47" t="n">
        <f aca="false">D70*D51</f>
        <v>0.000333333333333334</v>
      </c>
      <c r="E71" s="50" t="n">
        <f aca="false">$E$34*D71</f>
        <v>0.480333333333334</v>
      </c>
      <c r="F71" s="36"/>
    </row>
    <row r="72" customFormat="false" ht="15.25" hidden="false" customHeight="false" outlineLevel="0" collapsed="false">
      <c r="A72" s="8"/>
      <c r="B72" s="12" t="s">
        <v>11</v>
      </c>
      <c r="C72" s="6" t="s">
        <v>82</v>
      </c>
      <c r="D72" s="47" t="n">
        <v>0.043</v>
      </c>
      <c r="E72" s="50" t="n">
        <f aca="false">$E$34*D72</f>
        <v>61.963</v>
      </c>
      <c r="F72" s="36"/>
    </row>
    <row r="73" customFormat="false" ht="15.25" hidden="false" customHeight="false" outlineLevel="0" collapsed="false">
      <c r="A73" s="8"/>
      <c r="B73" s="12" t="s">
        <v>14</v>
      </c>
      <c r="C73" s="6" t="s">
        <v>83</v>
      </c>
      <c r="D73" s="51" t="n">
        <v>0.0194444444444444</v>
      </c>
      <c r="E73" s="50" t="n">
        <f aca="false">$E$34*D73</f>
        <v>28.0194444444444</v>
      </c>
      <c r="F73" s="36"/>
    </row>
    <row r="74" customFormat="false" ht="23.3" hidden="false" customHeight="true" outlineLevel="0" collapsed="false">
      <c r="A74" s="8"/>
      <c r="B74" s="12" t="s">
        <v>39</v>
      </c>
      <c r="C74" s="7" t="s">
        <v>84</v>
      </c>
      <c r="D74" s="47" t="n">
        <f aca="false">D73*D52</f>
        <v>0.00715555555555554</v>
      </c>
      <c r="E74" s="50" t="n">
        <f aca="false">$E$34*D74</f>
        <v>10.3111555555555</v>
      </c>
      <c r="F74" s="48"/>
    </row>
    <row r="75" customFormat="false" ht="15.25" hidden="false" customHeight="false" outlineLevel="0" collapsed="false">
      <c r="B75" s="12" t="s">
        <v>8</v>
      </c>
      <c r="C75" s="6" t="s">
        <v>85</v>
      </c>
      <c r="D75" s="47" t="n">
        <v>0.000776</v>
      </c>
      <c r="E75" s="50" t="n">
        <f aca="false">$E$34*D75</f>
        <v>1.118216</v>
      </c>
      <c r="F75" s="48"/>
      <c r="G75" s="52"/>
    </row>
    <row r="76" s="41" customFormat="true" ht="15.25" hidden="false" customHeight="false" outlineLevel="0" collapsed="false">
      <c r="B76" s="21" t="s">
        <v>74</v>
      </c>
      <c r="C76" s="21"/>
      <c r="D76" s="53" t="n">
        <f aca="false">SUM(D70:D75)</f>
        <v>0.0748759999999999</v>
      </c>
      <c r="E76" s="22" t="n">
        <f aca="false">SUM(E70:E75)</f>
        <v>107.896316</v>
      </c>
      <c r="F76" s="48"/>
      <c r="G76" s="46"/>
      <c r="AMJ76" s="0"/>
    </row>
    <row r="77" customFormat="false" ht="15.25" hidden="false" customHeight="false" outlineLevel="0" collapsed="false">
      <c r="B77" s="2" t="s">
        <v>86</v>
      </c>
      <c r="C77" s="2"/>
      <c r="D77" s="2"/>
      <c r="E77" s="2"/>
      <c r="G77" s="52"/>
    </row>
    <row r="78" customFormat="false" ht="15.25" hidden="false" customHeight="false" outlineLevel="0" collapsed="false">
      <c r="B78" s="2" t="s">
        <v>87</v>
      </c>
      <c r="C78" s="2"/>
      <c r="D78" s="2"/>
      <c r="E78" s="2"/>
      <c r="G78" s="52"/>
    </row>
    <row r="79" s="8" customFormat="true" ht="15.25" hidden="false" customHeight="false" outlineLevel="0" collapsed="false">
      <c r="B79" s="2" t="s">
        <v>88</v>
      </c>
      <c r="C79" s="2" t="s">
        <v>89</v>
      </c>
      <c r="D79" s="12" t="s">
        <v>33</v>
      </c>
      <c r="E79" s="11" t="s">
        <v>34</v>
      </c>
      <c r="F79" s="36"/>
      <c r="G79" s="52"/>
      <c r="AMJ79" s="0"/>
    </row>
    <row r="80" customFormat="false" ht="15.25" hidden="false" customHeight="false" outlineLevel="0" collapsed="false">
      <c r="A80" s="8"/>
      <c r="B80" s="12" t="s">
        <v>6</v>
      </c>
      <c r="C80" s="6" t="s">
        <v>90</v>
      </c>
      <c r="D80" s="47" t="n">
        <v>0.0833</v>
      </c>
      <c r="E80" s="26" t="n">
        <f aca="false">$E$34*D80</f>
        <v>120.0353</v>
      </c>
      <c r="F80" s="48"/>
      <c r="G80" s="52"/>
    </row>
    <row r="81" customFormat="false" ht="15.9" hidden="false" customHeight="false" outlineLevel="0" collapsed="false">
      <c r="B81" s="12" t="s">
        <v>8</v>
      </c>
      <c r="C81" s="7" t="s">
        <v>91</v>
      </c>
      <c r="D81" s="47" t="n">
        <v>0.0028</v>
      </c>
      <c r="E81" s="26" t="n">
        <f aca="false">$E$34*D81</f>
        <v>4.0348</v>
      </c>
      <c r="F81" s="48"/>
    </row>
    <row r="82" s="41" customFormat="true" ht="15.25" hidden="false" customHeight="false" outlineLevel="0" collapsed="false">
      <c r="B82" s="12" t="s">
        <v>11</v>
      </c>
      <c r="C82" s="6" t="s">
        <v>92</v>
      </c>
      <c r="D82" s="47" t="n">
        <v>0.0002</v>
      </c>
      <c r="E82" s="26" t="n">
        <f aca="false">$E$34*D82</f>
        <v>0.2882</v>
      </c>
      <c r="F82" s="48"/>
      <c r="AMJ82" s="0"/>
    </row>
    <row r="83" customFormat="false" ht="15.25" hidden="false" customHeight="false" outlineLevel="0" collapsed="false">
      <c r="B83" s="12" t="s">
        <v>14</v>
      </c>
      <c r="C83" s="6" t="s">
        <v>93</v>
      </c>
      <c r="D83" s="51" t="n">
        <v>0.0003</v>
      </c>
      <c r="E83" s="26" t="n">
        <f aca="false">$E$34*D83</f>
        <v>0.4323</v>
      </c>
      <c r="F83" s="48"/>
    </row>
    <row r="84" s="8" customFormat="true" ht="15.9" hidden="false" customHeight="false" outlineLevel="0" collapsed="false">
      <c r="B84" s="12" t="s">
        <v>39</v>
      </c>
      <c r="C84" s="7" t="s">
        <v>94</v>
      </c>
      <c r="D84" s="47" t="n">
        <v>0.00074</v>
      </c>
      <c r="E84" s="26" t="n">
        <f aca="false">$E$34*D84</f>
        <v>1.06634</v>
      </c>
      <c r="F84" s="48"/>
      <c r="AMJ84" s="0"/>
    </row>
    <row r="85" customFormat="false" ht="15.25" hidden="false" customHeight="false" outlineLevel="0" collapsed="false">
      <c r="B85" s="12" t="s">
        <v>41</v>
      </c>
      <c r="C85" s="6" t="s">
        <v>44</v>
      </c>
      <c r="D85" s="47"/>
      <c r="E85" s="26" t="n">
        <f aca="false">$E$34*D85</f>
        <v>0</v>
      </c>
      <c r="F85" s="48"/>
    </row>
    <row r="86" customFormat="false" ht="15.9" hidden="false" customHeight="false" outlineLevel="0" collapsed="false">
      <c r="B86" s="12" t="s">
        <v>43</v>
      </c>
      <c r="C86" s="7" t="s">
        <v>52</v>
      </c>
      <c r="D86" s="47" t="n">
        <f aca="false">SUM(D80:D84)*D52</f>
        <v>0.03214112</v>
      </c>
      <c r="E86" s="26" t="n">
        <f aca="false">$E$34*D86</f>
        <v>46.31535392</v>
      </c>
      <c r="F86" s="48"/>
    </row>
    <row r="87" customFormat="false" ht="15.25" hidden="false" customHeight="false" outlineLevel="0" collapsed="false">
      <c r="B87" s="21" t="s">
        <v>74</v>
      </c>
      <c r="C87" s="21"/>
      <c r="D87" s="47"/>
      <c r="E87" s="22" t="n">
        <f aca="false">SUM(E80:E86)</f>
        <v>172.17229392</v>
      </c>
      <c r="F87" s="48"/>
    </row>
    <row r="88" s="8" customFormat="true" ht="15.25" hidden="false" customHeight="false" outlineLevel="0" collapsed="false">
      <c r="B88" s="54" t="s">
        <v>95</v>
      </c>
      <c r="C88" s="54"/>
      <c r="D88" s="54"/>
      <c r="E88" s="54"/>
      <c r="F88" s="52"/>
      <c r="AMJ88" s="0"/>
    </row>
    <row r="89" customFormat="false" ht="15.9" hidden="false" customHeight="false" outlineLevel="0" collapsed="false">
      <c r="B89" s="2" t="s">
        <v>96</v>
      </c>
      <c r="C89" s="55" t="s">
        <v>97</v>
      </c>
      <c r="D89" s="12"/>
      <c r="E89" s="11" t="s">
        <v>34</v>
      </c>
      <c r="F89" s="48"/>
    </row>
    <row r="90" s="8" customFormat="true" ht="15.25" hidden="false" customHeight="false" outlineLevel="0" collapsed="false">
      <c r="B90" s="12" t="s">
        <v>6</v>
      </c>
      <c r="C90" s="6" t="s">
        <v>98</v>
      </c>
      <c r="D90" s="33"/>
      <c r="E90" s="26"/>
      <c r="F90" s="48"/>
      <c r="AMJ90" s="0"/>
    </row>
    <row r="91" customFormat="false" ht="15.9" hidden="false" customHeight="false" outlineLevel="0" collapsed="false">
      <c r="A91" s="8"/>
      <c r="B91" s="12" t="s">
        <v>8</v>
      </c>
      <c r="C91" s="7" t="s">
        <v>52</v>
      </c>
      <c r="D91" s="33"/>
      <c r="E91" s="26"/>
      <c r="F91" s="48"/>
    </row>
    <row r="92" customFormat="false" ht="15.25" hidden="false" customHeight="false" outlineLevel="0" collapsed="false">
      <c r="B92" s="2" t="s">
        <v>74</v>
      </c>
      <c r="C92" s="2"/>
      <c r="D92" s="33"/>
      <c r="E92" s="26"/>
      <c r="F92" s="48"/>
      <c r="G92" s="56"/>
    </row>
    <row r="93" customFormat="false" ht="15.25" hidden="false" customHeight="false" outlineLevel="0" collapsed="false">
      <c r="B93" s="21" t="s">
        <v>74</v>
      </c>
      <c r="C93" s="21"/>
      <c r="D93" s="57"/>
      <c r="E93" s="22"/>
      <c r="F93" s="48"/>
      <c r="G93" s="52"/>
    </row>
    <row r="94" customFormat="false" ht="17.85" hidden="false" customHeight="true" outlineLevel="0" collapsed="false">
      <c r="A94" s="58"/>
      <c r="B94" s="55" t="s">
        <v>99</v>
      </c>
      <c r="C94" s="55"/>
      <c r="D94" s="55"/>
      <c r="E94" s="55"/>
      <c r="G94" s="52"/>
    </row>
    <row r="95" s="8" customFormat="true" ht="15.25" hidden="false" customHeight="false" outlineLevel="0" collapsed="false">
      <c r="B95" s="2" t="n">
        <v>4</v>
      </c>
      <c r="C95" s="2" t="s">
        <v>100</v>
      </c>
      <c r="D95" s="12" t="s">
        <v>33</v>
      </c>
      <c r="E95" s="11" t="s">
        <v>34</v>
      </c>
      <c r="F95" s="52"/>
      <c r="G95" s="52"/>
      <c r="AMJ95" s="0"/>
    </row>
    <row r="96" customFormat="false" ht="15.25" hidden="false" customHeight="false" outlineLevel="0" collapsed="false">
      <c r="A96" s="8"/>
      <c r="B96" s="12" t="s">
        <v>88</v>
      </c>
      <c r="C96" s="6" t="s">
        <v>101</v>
      </c>
      <c r="D96" s="59"/>
      <c r="E96" s="26" t="n">
        <f aca="false">E87</f>
        <v>172.17229392</v>
      </c>
      <c r="F96" s="20"/>
      <c r="G96" s="52"/>
    </row>
    <row r="97" customFormat="false" ht="21" hidden="false" customHeight="true" outlineLevel="0" collapsed="false">
      <c r="B97" s="12" t="s">
        <v>96</v>
      </c>
      <c r="C97" s="6" t="s">
        <v>97</v>
      </c>
      <c r="D97" s="59"/>
      <c r="E97" s="26"/>
      <c r="F97" s="20"/>
    </row>
    <row r="98" customFormat="false" ht="15.25" hidden="false" customHeight="false" outlineLevel="0" collapsed="false">
      <c r="B98" s="21" t="s">
        <v>74</v>
      </c>
      <c r="C98" s="21"/>
      <c r="D98" s="57"/>
      <c r="E98" s="22" t="n">
        <f aca="false">SUM(E96:E97)</f>
        <v>172.17229392</v>
      </c>
      <c r="F98" s="60"/>
    </row>
    <row r="99" customFormat="false" ht="15.25" hidden="false" customHeight="false" outlineLevel="0" collapsed="false">
      <c r="B99" s="2" t="s">
        <v>102</v>
      </c>
      <c r="C99" s="2"/>
      <c r="D99" s="2"/>
      <c r="E99" s="2"/>
    </row>
    <row r="100" customFormat="false" ht="15" hidden="false" customHeight="false" outlineLevel="0" collapsed="false">
      <c r="B100" s="2" t="n">
        <v>5</v>
      </c>
      <c r="C100" s="2" t="s">
        <v>103</v>
      </c>
      <c r="D100" s="12" t="s">
        <v>33</v>
      </c>
      <c r="E100" s="11" t="s">
        <v>34</v>
      </c>
    </row>
    <row r="101" customFormat="false" ht="15" hidden="false" customHeight="false" outlineLevel="0" collapsed="false">
      <c r="B101" s="12" t="s">
        <v>6</v>
      </c>
      <c r="C101" s="4" t="s">
        <v>104</v>
      </c>
      <c r="D101" s="12"/>
      <c r="E101" s="50" t="n">
        <v>45.55</v>
      </c>
    </row>
    <row r="102" customFormat="false" ht="15" hidden="false" customHeight="false" outlineLevel="0" collapsed="false">
      <c r="B102" s="12" t="s">
        <v>8</v>
      </c>
      <c r="C102" s="4" t="s">
        <v>105</v>
      </c>
      <c r="D102" s="12"/>
      <c r="E102" s="50" t="n">
        <v>0.31</v>
      </c>
    </row>
    <row r="103" customFormat="false" ht="15" hidden="false" customHeight="false" outlineLevel="0" collapsed="false">
      <c r="B103" s="12" t="s">
        <v>11</v>
      </c>
      <c r="C103" s="4" t="s">
        <v>106</v>
      </c>
      <c r="D103" s="12"/>
      <c r="E103" s="50" t="n">
        <v>86.11</v>
      </c>
    </row>
    <row r="104" s="8" customFormat="true" ht="15" hidden="false" customHeight="false" outlineLevel="0" collapsed="false">
      <c r="B104" s="12" t="s">
        <v>14</v>
      </c>
      <c r="C104" s="4" t="s">
        <v>44</v>
      </c>
      <c r="D104" s="37"/>
      <c r="E104" s="50"/>
      <c r="F104" s="48"/>
      <c r="AMJ104" s="0"/>
    </row>
    <row r="105" customFormat="false" ht="15" hidden="false" customHeight="false" outlineLevel="0" collapsed="false">
      <c r="A105" s="8"/>
      <c r="B105" s="21" t="s">
        <v>74</v>
      </c>
      <c r="C105" s="21"/>
      <c r="D105" s="37"/>
      <c r="E105" s="71" t="n">
        <f aca="false">SUM(E101:E103)</f>
        <v>131.97</v>
      </c>
      <c r="F105" s="48"/>
    </row>
    <row r="106" customFormat="false" ht="15.25" hidden="false" customHeight="false" outlineLevel="0" collapsed="false">
      <c r="A106" s="8"/>
      <c r="B106" s="2" t="s">
        <v>107</v>
      </c>
      <c r="C106" s="2"/>
      <c r="D106" s="2"/>
      <c r="E106" s="2"/>
      <c r="F106" s="48"/>
    </row>
    <row r="107" customFormat="false" ht="15.25" hidden="false" customHeight="false" outlineLevel="0" collapsed="false">
      <c r="A107" s="8"/>
      <c r="B107" s="2" t="n">
        <v>6</v>
      </c>
      <c r="C107" s="54" t="s">
        <v>108</v>
      </c>
      <c r="D107" s="37" t="s">
        <v>109</v>
      </c>
      <c r="E107" s="38"/>
      <c r="F107" s="48"/>
    </row>
    <row r="108" customFormat="false" ht="15.25" hidden="false" customHeight="false" outlineLevel="0" collapsed="false">
      <c r="B108" s="12" t="s">
        <v>6</v>
      </c>
      <c r="C108" s="61" t="s">
        <v>110</v>
      </c>
      <c r="D108" s="25" t="n">
        <v>0.06</v>
      </c>
      <c r="E108" s="34" t="n">
        <f aca="false">E127*D108</f>
        <v>160.5766024032</v>
      </c>
      <c r="F108" s="48"/>
    </row>
    <row r="109" customFormat="false" ht="15.25" hidden="false" customHeight="false" outlineLevel="0" collapsed="false">
      <c r="B109" s="12" t="s">
        <v>8</v>
      </c>
      <c r="C109" s="61" t="s">
        <v>111</v>
      </c>
      <c r="D109" s="25" t="n">
        <v>0.0679</v>
      </c>
      <c r="E109" s="34" t="n">
        <f aca="false">(E127+E108)*D109</f>
        <v>192.622339689465</v>
      </c>
      <c r="F109" s="48"/>
    </row>
    <row r="110" customFormat="false" ht="15.25" hidden="false" customHeight="false" outlineLevel="0" collapsed="false">
      <c r="B110" s="62" t="s">
        <v>11</v>
      </c>
      <c r="C110" s="6" t="s">
        <v>112</v>
      </c>
      <c r="D110" s="63"/>
      <c r="E110" s="34"/>
      <c r="F110" s="48"/>
    </row>
    <row r="111" customFormat="false" ht="15.25" hidden="false" customHeight="false" outlineLevel="0" collapsed="false">
      <c r="B111" s="62" t="s">
        <v>113</v>
      </c>
      <c r="C111" s="6" t="s">
        <v>114</v>
      </c>
      <c r="D111" s="63" t="n">
        <v>1.65</v>
      </c>
      <c r="E111" s="34" t="n">
        <f aca="false">E129*D111/100</f>
        <v>58.2931174407102</v>
      </c>
      <c r="F111" s="48"/>
    </row>
    <row r="112" customFormat="false" ht="15.25" hidden="false" customHeight="false" outlineLevel="0" collapsed="false">
      <c r="B112" s="62"/>
      <c r="C112" s="6" t="s">
        <v>115</v>
      </c>
      <c r="D112" s="63" t="n">
        <v>7.6</v>
      </c>
      <c r="E112" s="34" t="n">
        <f aca="false">E129*D112/100</f>
        <v>268.50163184812</v>
      </c>
      <c r="F112" s="48"/>
      <c r="G112" s="64"/>
    </row>
    <row r="113" customFormat="false" ht="15.25" hidden="false" customHeight="false" outlineLevel="0" collapsed="false">
      <c r="B113" s="62" t="s">
        <v>116</v>
      </c>
      <c r="C113" s="6" t="s">
        <v>117</v>
      </c>
      <c r="D113" s="63"/>
      <c r="E113" s="34"/>
      <c r="F113" s="48"/>
      <c r="G113" s="64"/>
    </row>
    <row r="114" customFormat="false" ht="15.25" hidden="false" customHeight="false" outlineLevel="0" collapsed="false">
      <c r="B114" s="62" t="s">
        <v>118</v>
      </c>
      <c r="C114" s="6" t="s">
        <v>119</v>
      </c>
      <c r="D114" s="63" t="n">
        <v>5</v>
      </c>
      <c r="E114" s="34" t="n">
        <f aca="false">E129*D114/100</f>
        <v>176.645810426394</v>
      </c>
      <c r="F114" s="48"/>
      <c r="G114" s="32"/>
    </row>
    <row r="115" customFormat="false" ht="14.05" hidden="false" customHeight="false" outlineLevel="0" collapsed="false">
      <c r="G115" s="65"/>
    </row>
    <row r="116" customFormat="false" ht="15.25" hidden="false" customHeight="false" outlineLevel="0" collapsed="false">
      <c r="B116" s="21" t="s">
        <v>120</v>
      </c>
      <c r="C116" s="21"/>
      <c r="D116" s="2" t="n">
        <f aca="false">D111+D112+D114</f>
        <v>14.25</v>
      </c>
      <c r="E116" s="38" t="n">
        <f aca="false">SUM(E108:E114)</f>
        <v>856.63950180789</v>
      </c>
      <c r="F116" s="48"/>
      <c r="G116" s="32"/>
    </row>
    <row r="117" customFormat="false" ht="17.1" hidden="false" customHeight="true" outlineLevel="0" collapsed="false">
      <c r="B117" s="9" t="s">
        <v>121</v>
      </c>
      <c r="C117" s="9"/>
      <c r="D117" s="66" t="n">
        <f aca="false">(1-(D111+D112+D114)/100)</f>
        <v>0.8575</v>
      </c>
      <c r="E117" s="67"/>
      <c r="F117" s="30"/>
      <c r="G117" s="64"/>
    </row>
    <row r="118" customFormat="false" ht="16.75" hidden="false" customHeight="true" outlineLevel="0" collapsed="false">
      <c r="B118" s="9"/>
      <c r="C118" s="9"/>
      <c r="D118" s="68" t="n">
        <f aca="false">(E127+E108+E109)/D117</f>
        <v>3532.91620852789</v>
      </c>
      <c r="E118" s="68"/>
      <c r="F118" s="69"/>
      <c r="G118" s="32"/>
    </row>
    <row r="119" s="8" customFormat="true" ht="15.25" hidden="false" customHeight="false" outlineLevel="0" collapsed="false">
      <c r="B119" s="12" t="s">
        <v>74</v>
      </c>
      <c r="C119" s="12"/>
      <c r="D119" s="12"/>
      <c r="E119" s="34"/>
      <c r="F119" s="69"/>
      <c r="G119" s="64"/>
      <c r="AMJ119" s="0"/>
    </row>
    <row r="120" customFormat="false" ht="17.1" hidden="false" customHeight="true" outlineLevel="0" collapsed="false">
      <c r="B120" s="2" t="s">
        <v>122</v>
      </c>
      <c r="C120" s="2"/>
      <c r="D120" s="2"/>
      <c r="E120" s="2"/>
      <c r="F120" s="69"/>
    </row>
    <row r="121" customFormat="false" ht="30.75" hidden="false" customHeight="true" outlineLevel="0" collapsed="false">
      <c r="B121" s="2"/>
      <c r="C121" s="55" t="s">
        <v>123</v>
      </c>
      <c r="D121" s="55"/>
      <c r="E121" s="11" t="s">
        <v>34</v>
      </c>
      <c r="F121" s="69"/>
    </row>
    <row r="122" customFormat="false" ht="15.25" hidden="false" customHeight="false" outlineLevel="0" collapsed="false">
      <c r="B122" s="12" t="s">
        <v>6</v>
      </c>
      <c r="C122" s="4" t="s">
        <v>124</v>
      </c>
      <c r="D122" s="4"/>
      <c r="E122" s="34" t="n">
        <f aca="false">E34</f>
        <v>1441</v>
      </c>
      <c r="F122" s="48"/>
    </row>
    <row r="123" customFormat="false" ht="15.25" hidden="false" customHeight="false" outlineLevel="0" collapsed="false">
      <c r="B123" s="12" t="s">
        <v>8</v>
      </c>
      <c r="C123" s="4" t="s">
        <v>125</v>
      </c>
      <c r="D123" s="4"/>
      <c r="E123" s="34" t="n">
        <f aca="false">E67</f>
        <v>823.2380968</v>
      </c>
      <c r="F123" s="48"/>
    </row>
    <row r="124" customFormat="false" ht="16.5" hidden="false" customHeight="true" outlineLevel="0" collapsed="false">
      <c r="B124" s="12" t="s">
        <v>11</v>
      </c>
      <c r="C124" s="70" t="s">
        <v>126</v>
      </c>
      <c r="D124" s="70"/>
      <c r="E124" s="34" t="n">
        <f aca="false">E76</f>
        <v>107.896316</v>
      </c>
      <c r="F124" s="48"/>
    </row>
    <row r="125" customFormat="false" ht="15.25" hidden="false" customHeight="false" outlineLevel="0" collapsed="false">
      <c r="B125" s="12" t="s">
        <v>14</v>
      </c>
      <c r="C125" s="4" t="s">
        <v>127</v>
      </c>
      <c r="D125" s="4"/>
      <c r="E125" s="34" t="n">
        <f aca="false">E98</f>
        <v>172.17229392</v>
      </c>
      <c r="F125" s="48"/>
    </row>
    <row r="126" customFormat="false" ht="15.25" hidden="false" customHeight="false" outlineLevel="0" collapsed="false">
      <c r="B126" s="12" t="s">
        <v>39</v>
      </c>
      <c r="C126" s="4" t="s">
        <v>128</v>
      </c>
      <c r="D126" s="4"/>
      <c r="E126" s="34" t="n">
        <f aca="false">E105</f>
        <v>131.97</v>
      </c>
      <c r="F126" s="48"/>
    </row>
    <row r="127" customFormat="false" ht="15.25" hidden="false" customHeight="false" outlineLevel="0" collapsed="false">
      <c r="B127" s="2" t="s">
        <v>129</v>
      </c>
      <c r="C127" s="2"/>
      <c r="D127" s="2"/>
      <c r="E127" s="38" t="n">
        <f aca="false">SUM(E122:E126)</f>
        <v>2676.27670672</v>
      </c>
      <c r="F127" s="48"/>
    </row>
    <row r="128" customFormat="false" ht="15.25" hidden="false" customHeight="false" outlineLevel="0" collapsed="false">
      <c r="B128" s="12" t="s">
        <v>41</v>
      </c>
      <c r="C128" s="4" t="s">
        <v>130</v>
      </c>
      <c r="D128" s="4"/>
      <c r="E128" s="34" t="n">
        <f aca="false">E116</f>
        <v>856.63950180789</v>
      </c>
      <c r="F128" s="48"/>
    </row>
    <row r="129" customFormat="false" ht="15.25" hidden="false" customHeight="false" outlineLevel="0" collapsed="false">
      <c r="B129" s="2" t="s">
        <v>131</v>
      </c>
      <c r="C129" s="2"/>
      <c r="D129" s="2"/>
      <c r="E129" s="38" t="n">
        <f aca="false">(E127+E108+E109)/(1-(D114+D112+D111)/100)</f>
        <v>3532.91620852789</v>
      </c>
      <c r="F129" s="48"/>
    </row>
  </sheetData>
  <mergeCells count="66">
    <mergeCell ref="B3:E5"/>
    <mergeCell ref="F3:F26"/>
    <mergeCell ref="B6:C6"/>
    <mergeCell ref="D6:E6"/>
    <mergeCell ref="B7:C7"/>
    <mergeCell ref="D7:E7"/>
    <mergeCell ref="B8:C8"/>
    <mergeCell ref="D8:E8"/>
    <mergeCell ref="B9:C9"/>
    <mergeCell ref="D9:E9"/>
    <mergeCell ref="B10:E10"/>
    <mergeCell ref="D11:E11"/>
    <mergeCell ref="D12:E12"/>
    <mergeCell ref="D13:E13"/>
    <mergeCell ref="D14:E14"/>
    <mergeCell ref="B15:E15"/>
    <mergeCell ref="B16:C16"/>
    <mergeCell ref="B17:C17"/>
    <mergeCell ref="B18:E18"/>
    <mergeCell ref="B19:E19"/>
    <mergeCell ref="D20:E20"/>
    <mergeCell ref="D21:E21"/>
    <mergeCell ref="D22:E22"/>
    <mergeCell ref="D23:E23"/>
    <mergeCell ref="D24:E24"/>
    <mergeCell ref="B25:E25"/>
    <mergeCell ref="B34:D34"/>
    <mergeCell ref="B35:E35"/>
    <mergeCell ref="B36:E36"/>
    <mergeCell ref="B41:D41"/>
    <mergeCell ref="B42:E42"/>
    <mergeCell ref="F43:F44"/>
    <mergeCell ref="B52:C52"/>
    <mergeCell ref="B53:E53"/>
    <mergeCell ref="F53:F54"/>
    <mergeCell ref="B61:C61"/>
    <mergeCell ref="B62:E62"/>
    <mergeCell ref="C63:D63"/>
    <mergeCell ref="B67:C67"/>
    <mergeCell ref="B68:E68"/>
    <mergeCell ref="B76:C76"/>
    <mergeCell ref="B77:E77"/>
    <mergeCell ref="B78:E78"/>
    <mergeCell ref="B87:C87"/>
    <mergeCell ref="B88:E88"/>
    <mergeCell ref="B92:C92"/>
    <mergeCell ref="B93:C93"/>
    <mergeCell ref="B94:E94"/>
    <mergeCell ref="B98:C98"/>
    <mergeCell ref="B99:E99"/>
    <mergeCell ref="B105:C105"/>
    <mergeCell ref="B106:E106"/>
    <mergeCell ref="B111:B112"/>
    <mergeCell ref="B116:C116"/>
    <mergeCell ref="B117:C118"/>
    <mergeCell ref="B119:D119"/>
    <mergeCell ref="B120:E120"/>
    <mergeCell ref="C121:D121"/>
    <mergeCell ref="C122:D122"/>
    <mergeCell ref="C123:D123"/>
    <mergeCell ref="C124:D124"/>
    <mergeCell ref="C125:D125"/>
    <mergeCell ref="C126:D126"/>
    <mergeCell ref="B127:D127"/>
    <mergeCell ref="C128:D128"/>
    <mergeCell ref="B129:D129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1:G15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75" zoomScaleNormal="75" zoomScalePageLayoutView="100" workbookViewId="0">
      <selection pane="topLeft" activeCell="C5" activeCellId="0" sqref="C5"/>
    </sheetView>
  </sheetViews>
  <sheetFormatPr defaultRowHeight="12.85"/>
  <cols>
    <col collapsed="false" hidden="false" max="1" min="1" style="72" width="5.29302325581395"/>
    <col collapsed="false" hidden="false" max="2" min="2" style="0" width="55.6232558139535"/>
    <col collapsed="false" hidden="false" max="3" min="3" style="0" width="61.1627906976744"/>
    <col collapsed="false" hidden="false" max="4" min="4" style="0" width="14.5209302325581"/>
    <col collapsed="false" hidden="false" max="5" min="5" style="0" width="18.2139534883721"/>
    <col collapsed="false" hidden="false" max="6" min="6" style="0" width="16"/>
    <col collapsed="false" hidden="false" max="7" min="7" style="0" width="16.6139534883721"/>
    <col collapsed="false" hidden="false" max="1025" min="8" style="72" width="9.10697674418605"/>
  </cols>
  <sheetData>
    <row r="1" customFormat="false" ht="14.05" hidden="false" customHeight="false" outlineLevel="0" collapsed="false">
      <c r="B1" s="73" t="s">
        <v>150</v>
      </c>
      <c r="C1" s="73"/>
      <c r="D1" s="73"/>
      <c r="E1" s="73"/>
      <c r="F1" s="73"/>
      <c r="G1" s="73"/>
    </row>
    <row r="2" customFormat="false" ht="14.05" hidden="false" customHeight="false" outlineLevel="0" collapsed="false">
      <c r="B2" s="73" t="s">
        <v>151</v>
      </c>
      <c r="C2" s="73"/>
      <c r="D2" s="73"/>
      <c r="E2" s="73"/>
      <c r="F2" s="73"/>
      <c r="G2" s="73"/>
    </row>
    <row r="3" customFormat="false" ht="14.05" hidden="false" customHeight="false" outlineLevel="0" collapsed="false">
      <c r="B3" s="74"/>
      <c r="C3" s="74"/>
      <c r="D3" s="74"/>
      <c r="E3" s="74"/>
      <c r="F3" s="74"/>
      <c r="G3" s="74"/>
    </row>
    <row r="4" customFormat="false" ht="14.05" hidden="false" customHeight="false" outlineLevel="0" collapsed="false">
      <c r="B4" s="75" t="s">
        <v>152</v>
      </c>
      <c r="C4" s="75" t="s">
        <v>153</v>
      </c>
      <c r="D4" s="73" t="s">
        <v>154</v>
      </c>
      <c r="E4" s="76" t="s">
        <v>155</v>
      </c>
      <c r="F4" s="76" t="s">
        <v>156</v>
      </c>
      <c r="G4" s="73" t="s">
        <v>157</v>
      </c>
    </row>
    <row r="5" customFormat="false" ht="27.85" hidden="false" customHeight="true" outlineLevel="0" collapsed="false">
      <c r="B5" s="77" t="s">
        <v>158</v>
      </c>
      <c r="C5" s="78" t="s">
        <v>159</v>
      </c>
      <c r="D5" s="79" t="n">
        <v>4</v>
      </c>
      <c r="E5" s="80" t="n">
        <f aca="false">'30 - Eletricista de Manut. de Linhas Elétricas'!E129</f>
        <v>4919.1282845743</v>
      </c>
      <c r="F5" s="80" t="n">
        <f aca="false">E5*D5</f>
        <v>19676.5131382972</v>
      </c>
      <c r="G5" s="80" t="n">
        <f aca="false">F5*12</f>
        <v>236118.157659567</v>
      </c>
    </row>
    <row r="6" customFormat="false" ht="32.8" hidden="false" customHeight="true" outlineLevel="0" collapsed="false">
      <c r="B6" s="81" t="s">
        <v>160</v>
      </c>
      <c r="C6" s="78" t="s">
        <v>159</v>
      </c>
      <c r="D6" s="79" t="n">
        <v>4</v>
      </c>
      <c r="E6" s="80" t="n">
        <f aca="false">'31 - Ajudante de Eletricista'!E128</f>
        <v>3219.78172485782</v>
      </c>
      <c r="F6" s="80" t="n">
        <f aca="false">E6*D6</f>
        <v>12879.1268994313</v>
      </c>
      <c r="G6" s="80" t="n">
        <f aca="false">F6*12</f>
        <v>154549.522793175</v>
      </c>
    </row>
    <row r="7" customFormat="false" ht="35.8" hidden="false" customHeight="true" outlineLevel="0" collapsed="false">
      <c r="B7" s="81" t="s">
        <v>161</v>
      </c>
      <c r="C7" s="78" t="s">
        <v>159</v>
      </c>
      <c r="D7" s="79" t="n">
        <v>8</v>
      </c>
      <c r="E7" s="80" t="n">
        <f aca="false">'32-Pedreiro'!E129</f>
        <v>3560.7832302655</v>
      </c>
      <c r="F7" s="80" t="n">
        <f aca="false">E7*D7</f>
        <v>28486.265842124</v>
      </c>
      <c r="G7" s="80" t="n">
        <f aca="false">F7*12</f>
        <v>341835.190105488</v>
      </c>
    </row>
    <row r="8" customFormat="false" ht="33.8" hidden="false" customHeight="true" outlineLevel="0" collapsed="false">
      <c r="B8" s="81" t="s">
        <v>162</v>
      </c>
      <c r="C8" s="78" t="s">
        <v>159</v>
      </c>
      <c r="D8" s="79" t="n">
        <v>2</v>
      </c>
      <c r="E8" s="80" t="n">
        <f aca="false">'33 - Encanador'!E129</f>
        <v>3536.29562944917</v>
      </c>
      <c r="F8" s="80" t="n">
        <f aca="false">E8*D8</f>
        <v>7072.59125889834</v>
      </c>
      <c r="G8" s="80" t="n">
        <f aca="false">F8*12</f>
        <v>84871.0951067801</v>
      </c>
    </row>
    <row r="9" customFormat="false" ht="40.75" hidden="false" customHeight="true" outlineLevel="0" collapsed="false">
      <c r="B9" s="81" t="s">
        <v>163</v>
      </c>
      <c r="C9" s="78" t="s">
        <v>164</v>
      </c>
      <c r="D9" s="79" t="n">
        <v>1</v>
      </c>
      <c r="E9" s="80" t="n">
        <f aca="false">'34 - Trab. de Soldagem e Cort. de Ligas Met.'!E128</f>
        <v>3465.27498665034</v>
      </c>
      <c r="F9" s="80" t="n">
        <f aca="false">E9*D9</f>
        <v>3465.27498665034</v>
      </c>
      <c r="G9" s="80" t="n">
        <f aca="false">F9*12</f>
        <v>41583.2998398041</v>
      </c>
    </row>
    <row r="10" customFormat="false" ht="35.8" hidden="false" customHeight="true" outlineLevel="0" collapsed="false">
      <c r="B10" s="81" t="s">
        <v>165</v>
      </c>
      <c r="C10" s="82" t="s">
        <v>159</v>
      </c>
      <c r="D10" s="79" t="n">
        <v>4</v>
      </c>
      <c r="E10" s="80" t="n">
        <f aca="false">'35 - Marceneiro'!E129</f>
        <v>3634.16682753664</v>
      </c>
      <c r="F10" s="80" t="n">
        <f aca="false">E10*D10</f>
        <v>14536.6673101465</v>
      </c>
      <c r="G10" s="80" t="n">
        <f aca="false">F10*12</f>
        <v>174440.007721759</v>
      </c>
    </row>
    <row r="11" customFormat="false" ht="35.8" hidden="false" customHeight="true" outlineLevel="0" collapsed="false">
      <c r="B11" s="81" t="s">
        <v>166</v>
      </c>
      <c r="C11" s="82" t="s">
        <v>159</v>
      </c>
      <c r="D11" s="79" t="n">
        <v>8</v>
      </c>
      <c r="E11" s="80" t="n">
        <f aca="false">'36 - Ajudante de Obras Civis'!E129</f>
        <v>2522.28901116805</v>
      </c>
      <c r="F11" s="80" t="n">
        <f aca="false">E11*D11</f>
        <v>20178.3120893444</v>
      </c>
      <c r="G11" s="80" t="n">
        <f aca="false">F11*12</f>
        <v>242139.745072132</v>
      </c>
    </row>
    <row r="12" customFormat="false" ht="39.8" hidden="false" customHeight="true" outlineLevel="0" collapsed="false">
      <c r="B12" s="81" t="s">
        <v>167</v>
      </c>
      <c r="C12" s="83" t="s">
        <v>159</v>
      </c>
      <c r="D12" s="79" t="n">
        <v>1</v>
      </c>
      <c r="E12" s="80" t="n">
        <f aca="false">'37 - Inst. Equip. Refrig. e Vent.'!E129</f>
        <v>3625.19024071448</v>
      </c>
      <c r="F12" s="80" t="n">
        <f aca="false">E12*D12</f>
        <v>3625.19024071448</v>
      </c>
      <c r="G12" s="80" t="n">
        <f aca="false">F12*12</f>
        <v>43502.2828885737</v>
      </c>
    </row>
    <row r="13" customFormat="false" ht="38.8" hidden="false" customHeight="true" outlineLevel="0" collapsed="false">
      <c r="B13" s="81" t="s">
        <v>168</v>
      </c>
      <c r="C13" s="83" t="s">
        <v>159</v>
      </c>
      <c r="D13" s="79" t="n">
        <v>2</v>
      </c>
      <c r="E13" s="80" t="n">
        <f aca="false">'38 - Pintor'!E129</f>
        <v>3535.68838975238</v>
      </c>
      <c r="F13" s="80" t="n">
        <f aca="false">E13*D13</f>
        <v>7071.37677950476</v>
      </c>
      <c r="G13" s="80" t="n">
        <f aca="false">F13*12</f>
        <v>84856.5213540571</v>
      </c>
    </row>
    <row r="14" customFormat="false" ht="35.8" hidden="false" customHeight="true" outlineLevel="0" collapsed="false">
      <c r="B14" s="81" t="s">
        <v>169</v>
      </c>
      <c r="C14" s="83" t="s">
        <v>159</v>
      </c>
      <c r="D14" s="79" t="n">
        <v>1</v>
      </c>
      <c r="E14" s="80" t="n">
        <f aca="false">'39 - Supervisor da Construção Civil'!E129</f>
        <v>3532.91620852789</v>
      </c>
      <c r="F14" s="80" t="n">
        <f aca="false">E14*D14</f>
        <v>3532.91620852789</v>
      </c>
      <c r="G14" s="80" t="n">
        <f aca="false">F14*12</f>
        <v>42394.9945023347</v>
      </c>
    </row>
    <row r="15" customFormat="false" ht="14.05" hidden="false" customHeight="false" outlineLevel="0" collapsed="false">
      <c r="B15" s="84" t="s">
        <v>53</v>
      </c>
      <c r="C15" s="84"/>
      <c r="D15" s="73" t="n">
        <f aca="false">SUM(D5:D14)</f>
        <v>35</v>
      </c>
      <c r="E15" s="73"/>
      <c r="F15" s="85" t="n">
        <f aca="false">SUM(F5:F14)</f>
        <v>120524.234753639</v>
      </c>
      <c r="G15" s="80" t="n">
        <f aca="false">F15*12</f>
        <v>1446290.81704367</v>
      </c>
    </row>
  </sheetData>
  <mergeCells count="5">
    <mergeCell ref="B1:G1"/>
    <mergeCell ref="B2:G2"/>
    <mergeCell ref="B3:G3"/>
    <mergeCell ref="B15:C15"/>
    <mergeCell ref="D15:E15"/>
  </mergeCells>
  <printOptions headings="false" gridLines="false" gridLinesSet="true" horizontalCentered="false" verticalCentered="false"/>
  <pageMargins left="0" right="0" top="0.138888888888889" bottom="0.138888888888889" header="0" footer="0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>&amp;C&amp;10&amp;A</oddHeader>
    <oddFooter>&amp;C&amp;10Página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2:65536"/>
  <sheetViews>
    <sheetView windowProtection="false" showFormulas="false" showGridLines="true" showRowColHeaders="true" showZeros="true" rightToLeft="false" tabSelected="false" showOutlineSymbols="true" defaultGridColor="true" view="normal" topLeftCell="A16" colorId="64" zoomScale="75" zoomScaleNormal="75" zoomScalePageLayoutView="100" workbookViewId="0">
      <selection pane="topLeft" activeCell="E28" activeCellId="0" sqref="E28"/>
    </sheetView>
  </sheetViews>
  <sheetFormatPr defaultRowHeight="14.05"/>
  <cols>
    <col collapsed="false" hidden="false" max="1" min="1" style="0" width="3.44651162790698"/>
    <col collapsed="false" hidden="false" max="2" min="2" style="0" width="5.29302325581395"/>
    <col collapsed="false" hidden="false" max="3" min="3" style="0" width="58.4558139534884"/>
    <col collapsed="false" hidden="false" max="4" min="4" style="0" width="16.246511627907"/>
    <col collapsed="false" hidden="false" max="5" min="5" style="0" width="20.306976744186"/>
    <col collapsed="false" hidden="false" max="6" min="6" style="0" width="14.2744186046512"/>
    <col collapsed="false" hidden="false" max="1025" min="7" style="0" width="8.61395348837209"/>
  </cols>
  <sheetData>
    <row r="2" customFormat="false" ht="15.25" hidden="false" customHeight="false" outlineLevel="0" collapsed="false">
      <c r="B2" s="1"/>
      <c r="C2" s="1"/>
    </row>
    <row r="3" customFormat="false" ht="14.05" hidden="false" customHeight="false" outlineLevel="0" collapsed="false">
      <c r="B3" s="2" t="s">
        <v>0</v>
      </c>
      <c r="C3" s="2"/>
      <c r="D3" s="2"/>
      <c r="E3" s="2"/>
      <c r="F3" s="3"/>
    </row>
    <row r="4" customFormat="false" ht="14.05" hidden="false" customHeight="false" outlineLevel="0" collapsed="false">
      <c r="B4" s="2"/>
      <c r="C4" s="2"/>
      <c r="D4" s="2"/>
      <c r="E4" s="2"/>
      <c r="F4" s="3"/>
    </row>
    <row r="5" customFormat="false" ht="14.05" hidden="false" customHeight="false" outlineLevel="0" collapsed="false">
      <c r="B5" s="2"/>
      <c r="C5" s="2"/>
      <c r="D5" s="2"/>
      <c r="E5" s="2"/>
      <c r="F5" s="3"/>
    </row>
    <row r="6" customFormat="false" ht="15.25" hidden="false" customHeight="false" outlineLevel="0" collapsed="false">
      <c r="B6" s="4" t="s">
        <v>1</v>
      </c>
      <c r="C6" s="4"/>
      <c r="D6" s="5"/>
      <c r="E6" s="5"/>
      <c r="F6" s="3"/>
    </row>
    <row r="7" customFormat="false" ht="15.25" hidden="false" customHeight="false" outlineLevel="0" collapsed="false">
      <c r="B7" s="4" t="s">
        <v>2</v>
      </c>
      <c r="C7" s="4"/>
      <c r="D7" s="5"/>
      <c r="E7" s="5"/>
      <c r="F7" s="3"/>
    </row>
    <row r="8" customFormat="false" ht="15.25" hidden="false" customHeight="false" outlineLevel="0" collapsed="false">
      <c r="B8" s="4" t="s">
        <v>3</v>
      </c>
      <c r="C8" s="4"/>
      <c r="D8" s="5"/>
      <c r="E8" s="5"/>
      <c r="F8" s="3"/>
    </row>
    <row r="9" customFormat="false" ht="15.25" hidden="false" customHeight="false" outlineLevel="0" collapsed="false">
      <c r="B9" s="4" t="s">
        <v>4</v>
      </c>
      <c r="C9" s="4"/>
      <c r="D9" s="5"/>
      <c r="E9" s="5"/>
      <c r="F9" s="3"/>
    </row>
    <row r="10" customFormat="false" ht="15.25" hidden="false" customHeight="false" outlineLevel="0" collapsed="false">
      <c r="B10" s="2" t="s">
        <v>5</v>
      </c>
      <c r="C10" s="2"/>
      <c r="D10" s="2"/>
      <c r="E10" s="2"/>
      <c r="F10" s="3"/>
    </row>
    <row r="11" customFormat="false" ht="15.25" hidden="false" customHeight="false" outlineLevel="0" collapsed="false">
      <c r="B11" s="6" t="s">
        <v>6</v>
      </c>
      <c r="C11" s="6" t="s">
        <v>7</v>
      </c>
      <c r="D11" s="5"/>
      <c r="E11" s="5"/>
      <c r="F11" s="3"/>
    </row>
    <row r="12" customFormat="false" ht="15.25" hidden="false" customHeight="false" outlineLevel="0" collapsed="false">
      <c r="B12" s="6" t="s">
        <v>8</v>
      </c>
      <c r="C12" s="6" t="s">
        <v>9</v>
      </c>
      <c r="D12" s="2" t="s">
        <v>10</v>
      </c>
      <c r="E12" s="2"/>
      <c r="F12" s="3"/>
    </row>
    <row r="13" customFormat="false" ht="15.9" hidden="false" customHeight="false" outlineLevel="0" collapsed="false">
      <c r="B13" s="6" t="s">
        <v>11</v>
      </c>
      <c r="C13" s="7" t="s">
        <v>12</v>
      </c>
      <c r="D13" s="2" t="s">
        <v>13</v>
      </c>
      <c r="E13" s="2"/>
      <c r="F13" s="3"/>
    </row>
    <row r="14" customFormat="false" ht="15.25" hidden="false" customHeight="false" outlineLevel="0" collapsed="false">
      <c r="B14" s="6" t="s">
        <v>14</v>
      </c>
      <c r="C14" s="6" t="s">
        <v>15</v>
      </c>
      <c r="D14" s="2" t="n">
        <v>12</v>
      </c>
      <c r="E14" s="2"/>
      <c r="F14" s="3"/>
    </row>
    <row r="15" s="8" customFormat="true" ht="15.25" hidden="false" customHeight="false" outlineLevel="0" collapsed="false">
      <c r="B15" s="2" t="s">
        <v>16</v>
      </c>
      <c r="C15" s="2"/>
      <c r="D15" s="2"/>
      <c r="E15" s="2"/>
      <c r="F15" s="3"/>
      <c r="AMJ15" s="0"/>
    </row>
    <row r="16" customFormat="false" ht="63.75" hidden="false" customHeight="true" outlineLevel="0" collapsed="false">
      <c r="B16" s="9" t="s">
        <v>17</v>
      </c>
      <c r="C16" s="9"/>
      <c r="D16" s="9" t="s">
        <v>18</v>
      </c>
      <c r="E16" s="10" t="s">
        <v>19</v>
      </c>
      <c r="F16" s="3"/>
    </row>
    <row r="17" customFormat="false" ht="15.25" hidden="false" customHeight="false" outlineLevel="0" collapsed="false">
      <c r="B17" s="2" t="s">
        <v>20</v>
      </c>
      <c r="C17" s="2"/>
      <c r="D17" s="6" t="s">
        <v>21</v>
      </c>
      <c r="E17" s="11" t="n">
        <v>1</v>
      </c>
      <c r="F17" s="3"/>
    </row>
    <row r="18" customFormat="false" ht="15.25" hidden="false" customHeight="false" outlineLevel="0" collapsed="false">
      <c r="B18" s="2" t="s">
        <v>22</v>
      </c>
      <c r="C18" s="2"/>
      <c r="D18" s="2"/>
      <c r="E18" s="2"/>
      <c r="F18" s="3"/>
    </row>
    <row r="19" customFormat="false" ht="15.25" hidden="false" customHeight="false" outlineLevel="0" collapsed="false">
      <c r="B19" s="2" t="s">
        <v>23</v>
      </c>
      <c r="C19" s="2"/>
      <c r="D19" s="2"/>
      <c r="E19" s="2"/>
      <c r="F19" s="3"/>
    </row>
    <row r="20" customFormat="false" ht="15.25" hidden="false" customHeight="false" outlineLevel="0" collapsed="false">
      <c r="B20" s="12" t="n">
        <v>1</v>
      </c>
      <c r="C20" s="6" t="s">
        <v>24</v>
      </c>
      <c r="D20" s="13" t="s">
        <v>132</v>
      </c>
      <c r="E20" s="13"/>
      <c r="F20" s="3"/>
    </row>
    <row r="21" customFormat="false" ht="15.25" hidden="false" customHeight="false" outlineLevel="0" collapsed="false">
      <c r="B21" s="12" t="n">
        <v>2</v>
      </c>
      <c r="C21" s="14" t="s">
        <v>26</v>
      </c>
      <c r="D21" s="13" t="s">
        <v>133</v>
      </c>
      <c r="E21" s="13"/>
      <c r="F21" s="3"/>
    </row>
    <row r="22" customFormat="false" ht="15.25" hidden="false" customHeight="false" outlineLevel="0" collapsed="false">
      <c r="B22" s="12" t="n">
        <v>2</v>
      </c>
      <c r="C22" s="6" t="s">
        <v>28</v>
      </c>
      <c r="D22" s="2" t="n">
        <v>965.8</v>
      </c>
      <c r="E22" s="2"/>
      <c r="F22" s="3"/>
    </row>
    <row r="23" customFormat="false" ht="15.25" hidden="false" customHeight="false" outlineLevel="0" collapsed="false">
      <c r="B23" s="12" t="n">
        <v>3</v>
      </c>
      <c r="C23" s="6" t="s">
        <v>29</v>
      </c>
      <c r="D23" s="13" t="s">
        <v>132</v>
      </c>
      <c r="E23" s="13"/>
      <c r="F23" s="3"/>
    </row>
    <row r="24" customFormat="false" ht="15.25" hidden="false" customHeight="false" outlineLevel="0" collapsed="false">
      <c r="B24" s="12" t="n">
        <v>4</v>
      </c>
      <c r="C24" s="6" t="s">
        <v>30</v>
      </c>
      <c r="D24" s="15" t="n">
        <v>42736</v>
      </c>
      <c r="E24" s="15"/>
      <c r="F24" s="3"/>
    </row>
    <row r="25" customFormat="false" ht="15.25" hidden="false" customHeight="false" outlineLevel="0" collapsed="false">
      <c r="B25" s="2" t="s">
        <v>31</v>
      </c>
      <c r="C25" s="2"/>
      <c r="D25" s="2"/>
      <c r="E25" s="2"/>
      <c r="F25" s="3"/>
    </row>
    <row r="26" customFormat="false" ht="15.9" hidden="false" customHeight="false" outlineLevel="0" collapsed="false">
      <c r="B26" s="2" t="n">
        <v>1</v>
      </c>
      <c r="C26" s="2" t="s">
        <v>32</v>
      </c>
      <c r="D26" s="12" t="s">
        <v>33</v>
      </c>
      <c r="E26" s="16" t="s">
        <v>34</v>
      </c>
      <c r="F26" s="3"/>
    </row>
    <row r="27" customFormat="false" ht="15.9" hidden="false" customHeight="false" outlineLevel="0" collapsed="false">
      <c r="B27" s="12" t="s">
        <v>6</v>
      </c>
      <c r="C27" s="6" t="s">
        <v>35</v>
      </c>
      <c r="D27" s="6"/>
      <c r="E27" s="17" t="n">
        <v>965.8</v>
      </c>
      <c r="F27" s="18"/>
    </row>
    <row r="28" customFormat="false" ht="15" hidden="false" customHeight="false" outlineLevel="0" collapsed="false">
      <c r="B28" s="12" t="s">
        <v>8</v>
      </c>
      <c r="C28" s="6" t="s">
        <v>36</v>
      </c>
      <c r="D28" s="19" t="n">
        <v>0.3</v>
      </c>
      <c r="E28" s="17" t="n">
        <f aca="false">E27*0.3</f>
        <v>289.74</v>
      </c>
      <c r="F28" s="20"/>
    </row>
    <row r="29" customFormat="false" ht="15.25" hidden="false" customHeight="false" outlineLevel="0" collapsed="false">
      <c r="B29" s="12" t="s">
        <v>11</v>
      </c>
      <c r="C29" s="6" t="s">
        <v>37</v>
      </c>
      <c r="D29" s="19"/>
      <c r="E29" s="17"/>
      <c r="F29" s="20"/>
    </row>
    <row r="30" customFormat="false" ht="15.25" hidden="false" customHeight="false" outlineLevel="0" collapsed="false">
      <c r="B30" s="12" t="s">
        <v>14</v>
      </c>
      <c r="C30" s="6" t="s">
        <v>38</v>
      </c>
      <c r="D30" s="19"/>
      <c r="E30" s="17"/>
      <c r="F30" s="20"/>
    </row>
    <row r="31" customFormat="false" ht="15.25" hidden="false" customHeight="false" outlineLevel="0" collapsed="false">
      <c r="B31" s="12" t="s">
        <v>39</v>
      </c>
      <c r="C31" s="6" t="s">
        <v>40</v>
      </c>
      <c r="D31" s="6"/>
      <c r="E31" s="17"/>
      <c r="F31" s="20"/>
    </row>
    <row r="32" customFormat="false" ht="15.25" hidden="false" customHeight="false" outlineLevel="0" collapsed="false">
      <c r="B32" s="12" t="s">
        <v>41</v>
      </c>
      <c r="C32" s="6" t="s">
        <v>42</v>
      </c>
      <c r="D32" s="6"/>
      <c r="E32" s="17"/>
      <c r="F32" s="20"/>
    </row>
    <row r="33" customFormat="false" ht="15.25" hidden="false" customHeight="false" outlineLevel="0" collapsed="false">
      <c r="B33" s="12" t="s">
        <v>43</v>
      </c>
      <c r="C33" s="6" t="s">
        <v>44</v>
      </c>
      <c r="D33" s="6"/>
      <c r="E33" s="17"/>
      <c r="F33" s="20"/>
    </row>
    <row r="34" customFormat="false" ht="15.25" hidden="false" customHeight="false" outlineLevel="0" collapsed="false">
      <c r="B34" s="21" t="s">
        <v>45</v>
      </c>
      <c r="C34" s="21"/>
      <c r="D34" s="21"/>
      <c r="E34" s="22" t="n">
        <f aca="false">E27+E28</f>
        <v>1255.54</v>
      </c>
      <c r="F34" s="23"/>
    </row>
    <row r="35" customFormat="false" ht="15.25" hidden="false" customHeight="false" outlineLevel="0" collapsed="false">
      <c r="B35" s="2" t="s">
        <v>46</v>
      </c>
      <c r="C35" s="2"/>
      <c r="D35" s="2"/>
      <c r="E35" s="2"/>
      <c r="F35" s="23"/>
    </row>
    <row r="36" customFormat="false" ht="15.25" hidden="false" customHeight="false" outlineLevel="0" collapsed="false">
      <c r="B36" s="2" t="s">
        <v>47</v>
      </c>
      <c r="C36" s="2"/>
      <c r="D36" s="2"/>
      <c r="E36" s="2"/>
      <c r="F36" s="23"/>
    </row>
    <row r="37" customFormat="false" ht="15.25" hidden="false" customHeight="false" outlineLevel="0" collapsed="false">
      <c r="B37" s="2" t="s">
        <v>48</v>
      </c>
      <c r="C37" s="2" t="s">
        <v>49</v>
      </c>
      <c r="D37" s="12" t="s">
        <v>33</v>
      </c>
      <c r="E37" s="11" t="s">
        <v>34</v>
      </c>
      <c r="F37" s="18"/>
    </row>
    <row r="38" customFormat="false" ht="15.25" hidden="false" customHeight="false" outlineLevel="0" collapsed="false">
      <c r="B38" s="12" t="s">
        <v>6</v>
      </c>
      <c r="C38" s="24" t="s">
        <v>50</v>
      </c>
      <c r="D38" s="25" t="n">
        <v>0.0833</v>
      </c>
      <c r="E38" s="26" t="n">
        <f aca="false">$E$34*D38</f>
        <v>104.586482</v>
      </c>
      <c r="F38" s="27"/>
    </row>
    <row r="39" customFormat="false" ht="15.25" hidden="false" customHeight="false" outlineLevel="0" collapsed="false">
      <c r="B39" s="12" t="s">
        <v>8</v>
      </c>
      <c r="C39" s="24" t="s">
        <v>51</v>
      </c>
      <c r="D39" s="25" t="n">
        <v>0.0278</v>
      </c>
      <c r="E39" s="26" t="n">
        <f aca="false">$E$34*D39</f>
        <v>34.904012</v>
      </c>
      <c r="F39" s="28"/>
    </row>
    <row r="40" customFormat="false" ht="15.9" hidden="false" customHeight="false" outlineLevel="0" collapsed="false">
      <c r="B40" s="12" t="s">
        <v>11</v>
      </c>
      <c r="C40" s="7" t="s">
        <v>52</v>
      </c>
      <c r="D40" s="25" t="n">
        <f aca="false">(D38+D39)*D52</f>
        <v>0.0408848</v>
      </c>
      <c r="E40" s="26" t="n">
        <f aca="false">$E$34*D40</f>
        <v>51.332501792</v>
      </c>
      <c r="F40" s="29"/>
    </row>
    <row r="41" customFormat="false" ht="18.6" hidden="false" customHeight="true" outlineLevel="0" collapsed="false">
      <c r="B41" s="21" t="s">
        <v>53</v>
      </c>
      <c r="C41" s="21"/>
      <c r="D41" s="21"/>
      <c r="E41" s="22" t="n">
        <f aca="false">SUM(E38:E40)</f>
        <v>190.822995792</v>
      </c>
      <c r="G41" s="30"/>
      <c r="H41" s="30"/>
      <c r="I41" s="30"/>
    </row>
    <row r="42" customFormat="false" ht="15.25" hidden="false" customHeight="false" outlineLevel="0" collapsed="false">
      <c r="B42" s="31" t="s">
        <v>54</v>
      </c>
      <c r="C42" s="31"/>
      <c r="D42" s="31"/>
      <c r="E42" s="31"/>
      <c r="F42" s="30"/>
    </row>
    <row r="43" customFormat="false" ht="15.25" hidden="false" customHeight="false" outlineLevel="0" collapsed="false">
      <c r="B43" s="2" t="s">
        <v>55</v>
      </c>
      <c r="C43" s="2" t="s">
        <v>56</v>
      </c>
      <c r="D43" s="12" t="s">
        <v>33</v>
      </c>
      <c r="E43" s="11" t="s">
        <v>34</v>
      </c>
      <c r="F43" s="3"/>
      <c r="G43" s="32"/>
      <c r="H43" s="32"/>
    </row>
    <row r="44" customFormat="false" ht="15.25" hidden="false" customHeight="false" outlineLevel="0" collapsed="false">
      <c r="B44" s="12" t="s">
        <v>6</v>
      </c>
      <c r="C44" s="6" t="s">
        <v>57</v>
      </c>
      <c r="D44" s="33" t="n">
        <v>0.2</v>
      </c>
      <c r="E44" s="34" t="n">
        <f aca="false">$E$34*D44</f>
        <v>251.108</v>
      </c>
      <c r="F44" s="3"/>
    </row>
    <row r="45" customFormat="false" ht="15.25" hidden="false" customHeight="false" outlineLevel="0" collapsed="false">
      <c r="B45" s="12" t="s">
        <v>8</v>
      </c>
      <c r="C45" s="6" t="s">
        <v>58</v>
      </c>
      <c r="D45" s="33" t="n">
        <v>0.025</v>
      </c>
      <c r="E45" s="34" t="n">
        <f aca="false">$E$34*D45</f>
        <v>31.3885</v>
      </c>
      <c r="F45" s="35"/>
    </row>
    <row r="46" customFormat="false" ht="15.25" hidden="false" customHeight="false" outlineLevel="0" collapsed="false">
      <c r="B46" s="12" t="s">
        <v>11</v>
      </c>
      <c r="C46" s="6" t="s">
        <v>59</v>
      </c>
      <c r="D46" s="33" t="n">
        <v>0.03</v>
      </c>
      <c r="E46" s="34" t="n">
        <f aca="false">$E$34*D46</f>
        <v>37.6662</v>
      </c>
      <c r="F46" s="36"/>
    </row>
    <row r="47" customFormat="false" ht="15.25" hidden="false" customHeight="false" outlineLevel="0" collapsed="false">
      <c r="B47" s="12" t="s">
        <v>14</v>
      </c>
      <c r="C47" s="6" t="s">
        <v>60</v>
      </c>
      <c r="D47" s="33" t="n">
        <v>0.015</v>
      </c>
      <c r="E47" s="34" t="n">
        <f aca="false">$E$34*D47</f>
        <v>18.8331</v>
      </c>
      <c r="F47" s="36"/>
    </row>
    <row r="48" customFormat="false" ht="15.25" hidden="false" customHeight="false" outlineLevel="0" collapsed="false">
      <c r="B48" s="12" t="s">
        <v>39</v>
      </c>
      <c r="C48" s="6" t="s">
        <v>61</v>
      </c>
      <c r="D48" s="33" t="n">
        <v>0.01</v>
      </c>
      <c r="E48" s="34" t="n">
        <f aca="false">$E$34*D48</f>
        <v>12.5554</v>
      </c>
      <c r="F48" s="36"/>
    </row>
    <row r="49" customFormat="false" ht="15.25" hidden="false" customHeight="false" outlineLevel="0" collapsed="false">
      <c r="B49" s="12" t="s">
        <v>41</v>
      </c>
      <c r="C49" s="6" t="s">
        <v>62</v>
      </c>
      <c r="D49" s="33" t="n">
        <v>0.006</v>
      </c>
      <c r="E49" s="34" t="n">
        <f aca="false">$E$34*D49</f>
        <v>7.53324</v>
      </c>
      <c r="F49" s="36"/>
    </row>
    <row r="50" customFormat="false" ht="15.25" hidden="false" customHeight="false" outlineLevel="0" collapsed="false">
      <c r="B50" s="12" t="s">
        <v>43</v>
      </c>
      <c r="C50" s="6" t="s">
        <v>63</v>
      </c>
      <c r="D50" s="33" t="n">
        <v>0.002</v>
      </c>
      <c r="E50" s="34" t="n">
        <f aca="false">$E$34*D50</f>
        <v>2.51108</v>
      </c>
      <c r="F50" s="36"/>
    </row>
    <row r="51" customFormat="false" ht="15.25" hidden="false" customHeight="false" outlineLevel="0" collapsed="false">
      <c r="B51" s="12" t="s">
        <v>64</v>
      </c>
      <c r="C51" s="6" t="s">
        <v>65</v>
      </c>
      <c r="D51" s="33" t="n">
        <v>0.08</v>
      </c>
      <c r="E51" s="34" t="n">
        <f aca="false">$E$34*D51</f>
        <v>100.4432</v>
      </c>
      <c r="F51" s="36"/>
    </row>
    <row r="52" customFormat="false" ht="15.25" hidden="false" customHeight="false" outlineLevel="0" collapsed="false">
      <c r="B52" s="2" t="s">
        <v>53</v>
      </c>
      <c r="C52" s="2"/>
      <c r="D52" s="37" t="n">
        <v>0.368</v>
      </c>
      <c r="E52" s="38" t="n">
        <f aca="false">SUM(E44:E51)</f>
        <v>462.03872</v>
      </c>
      <c r="F52" s="36"/>
    </row>
    <row r="53" customFormat="false" ht="15.25" hidden="false" customHeight="false" outlineLevel="0" collapsed="false">
      <c r="B53" s="2" t="s">
        <v>66</v>
      </c>
      <c r="C53" s="2"/>
      <c r="D53" s="2"/>
      <c r="E53" s="2"/>
      <c r="F53" s="3"/>
    </row>
    <row r="54" customFormat="false" ht="15.25" hidden="false" customHeight="false" outlineLevel="0" collapsed="false">
      <c r="B54" s="2" t="s">
        <v>67</v>
      </c>
      <c r="C54" s="2" t="s">
        <v>68</v>
      </c>
      <c r="D54" s="6"/>
      <c r="E54" s="11" t="s">
        <v>34</v>
      </c>
      <c r="F54" s="3"/>
    </row>
    <row r="55" customFormat="false" ht="15.25" hidden="false" customHeight="false" outlineLevel="0" collapsed="false">
      <c r="B55" s="12" t="s">
        <v>6</v>
      </c>
      <c r="C55" s="6" t="s">
        <v>69</v>
      </c>
      <c r="D55" s="39" t="n">
        <v>2.75</v>
      </c>
      <c r="E55" s="26" t="n">
        <f aca="false">D55*2*22 - (E34*0.06)</f>
        <v>45.6676</v>
      </c>
      <c r="F55" s="40"/>
    </row>
    <row r="56" customFormat="false" ht="15" hidden="false" customHeight="false" outlineLevel="0" collapsed="false">
      <c r="B56" s="12" t="s">
        <v>8</v>
      </c>
      <c r="C56" s="6" t="s">
        <v>70</v>
      </c>
      <c r="D56" s="39"/>
      <c r="E56" s="26"/>
      <c r="F56" s="40"/>
    </row>
    <row r="57" customFormat="false" ht="15" hidden="false" customHeight="false" outlineLevel="0" collapsed="false">
      <c r="B57" s="12" t="s">
        <v>11</v>
      </c>
      <c r="C57" s="6" t="s">
        <v>71</v>
      </c>
      <c r="D57" s="39"/>
      <c r="E57" s="26" t="n">
        <f aca="false">(965.8/220)*80/12</f>
        <v>29.2666666666667</v>
      </c>
      <c r="F57" s="40"/>
    </row>
    <row r="58" customFormat="false" ht="15" hidden="false" customHeight="false" outlineLevel="0" collapsed="false">
      <c r="A58" s="41"/>
      <c r="B58" s="12" t="s">
        <v>14</v>
      </c>
      <c r="C58" s="6" t="s">
        <v>73</v>
      </c>
      <c r="D58" s="43"/>
      <c r="E58" s="26" t="n">
        <v>7</v>
      </c>
      <c r="F58" s="40"/>
    </row>
    <row r="59" customFormat="false" ht="15.25" hidden="false" customHeight="false" outlineLevel="0" collapsed="false">
      <c r="B59" s="12" t="s">
        <v>39</v>
      </c>
      <c r="C59" s="6" t="s">
        <v>44</v>
      </c>
      <c r="D59" s="43"/>
      <c r="E59" s="26" t="n">
        <f aca="false">$E$34*D59</f>
        <v>0</v>
      </c>
      <c r="F59" s="40"/>
    </row>
    <row r="60" customFormat="false" ht="15.25" hidden="false" customHeight="false" outlineLevel="0" collapsed="false">
      <c r="B60" s="21" t="s">
        <v>74</v>
      </c>
      <c r="C60" s="21"/>
      <c r="D60" s="44"/>
      <c r="E60" s="22" t="n">
        <f aca="false">SUM(E55:E59)</f>
        <v>81.9342666666667</v>
      </c>
      <c r="F60" s="45"/>
    </row>
    <row r="61" customFormat="false" ht="15.25" hidden="false" customHeight="false" outlineLevel="0" collapsed="false">
      <c r="B61" s="2" t="s">
        <v>75</v>
      </c>
      <c r="C61" s="2"/>
      <c r="D61" s="2"/>
      <c r="E61" s="2"/>
    </row>
    <row r="62" customFormat="false" ht="15.25" hidden="false" customHeight="false" outlineLevel="0" collapsed="false">
      <c r="B62" s="2" t="n">
        <v>2</v>
      </c>
      <c r="C62" s="2" t="s">
        <v>76</v>
      </c>
      <c r="D62" s="2"/>
      <c r="E62" s="11" t="s">
        <v>34</v>
      </c>
      <c r="F62" s="46"/>
    </row>
    <row r="63" customFormat="false" ht="15.25" hidden="false" customHeight="false" outlineLevel="0" collapsed="false">
      <c r="B63" s="12" t="s">
        <v>48</v>
      </c>
      <c r="C63" s="6" t="s">
        <v>77</v>
      </c>
      <c r="D63" s="47"/>
      <c r="E63" s="26" t="n">
        <f aca="false">E41</f>
        <v>190.822995792</v>
      </c>
      <c r="F63" s="48"/>
    </row>
    <row r="64" customFormat="false" ht="15.9" hidden="false" customHeight="false" outlineLevel="0" collapsed="false">
      <c r="B64" s="12" t="s">
        <v>55</v>
      </c>
      <c r="C64" s="7" t="s">
        <v>56</v>
      </c>
      <c r="D64" s="47"/>
      <c r="E64" s="26" t="n">
        <f aca="false">E52</f>
        <v>462.03872</v>
      </c>
      <c r="F64" s="48"/>
    </row>
    <row r="65" customFormat="false" ht="15.9" hidden="false" customHeight="false" outlineLevel="0" collapsed="false">
      <c r="B65" s="12" t="s">
        <v>67</v>
      </c>
      <c r="C65" s="7" t="s">
        <v>68</v>
      </c>
      <c r="D65" s="47"/>
      <c r="E65" s="26" t="n">
        <f aca="false">E60</f>
        <v>81.9342666666667</v>
      </c>
      <c r="F65" s="48"/>
    </row>
    <row r="66" s="41" customFormat="true" ht="15.25" hidden="false" customHeight="false" outlineLevel="0" collapsed="false">
      <c r="B66" s="21" t="s">
        <v>74</v>
      </c>
      <c r="C66" s="21"/>
      <c r="D66" s="47"/>
      <c r="E66" s="22" t="n">
        <f aca="false">SUM(E63:E65)</f>
        <v>734.795982458667</v>
      </c>
      <c r="F66" s="48"/>
      <c r="AMJ66" s="0"/>
    </row>
    <row r="67" customFormat="false" ht="17.65" hidden="false" customHeight="true" outlineLevel="0" collapsed="false">
      <c r="B67" s="2" t="s">
        <v>78</v>
      </c>
      <c r="C67" s="2"/>
      <c r="D67" s="2"/>
      <c r="E67" s="2"/>
      <c r="F67" s="36"/>
      <c r="G67" s="49"/>
    </row>
    <row r="68" s="8" customFormat="true" ht="15.25" hidden="false" customHeight="false" outlineLevel="0" collapsed="false">
      <c r="B68" s="2" t="n">
        <v>3</v>
      </c>
      <c r="C68" s="2" t="s">
        <v>79</v>
      </c>
      <c r="D68" s="12" t="s">
        <v>33</v>
      </c>
      <c r="E68" s="11" t="s">
        <v>34</v>
      </c>
      <c r="F68" s="36"/>
      <c r="AMJ68" s="0"/>
    </row>
    <row r="69" customFormat="false" ht="15.25" hidden="false" customHeight="false" outlineLevel="0" collapsed="false">
      <c r="A69" s="8"/>
      <c r="B69" s="12" t="s">
        <v>6</v>
      </c>
      <c r="C69" s="6" t="s">
        <v>80</v>
      </c>
      <c r="D69" s="47" t="n">
        <v>0.00416666666666667</v>
      </c>
      <c r="E69" s="50" t="n">
        <f aca="false">$E$34*D69</f>
        <v>5.23141666666667</v>
      </c>
      <c r="F69" s="36"/>
    </row>
    <row r="70" customFormat="false" ht="15.9" hidden="false" customHeight="false" outlineLevel="0" collapsed="false">
      <c r="A70" s="8"/>
      <c r="B70" s="12" t="s">
        <v>8</v>
      </c>
      <c r="C70" s="7" t="s">
        <v>81</v>
      </c>
      <c r="D70" s="47" t="n">
        <f aca="false">D69*D51</f>
        <v>0.000333333333333334</v>
      </c>
      <c r="E70" s="50" t="n">
        <f aca="false">$E$34*D70</f>
        <v>0.418513333333334</v>
      </c>
      <c r="F70" s="36"/>
    </row>
    <row r="71" customFormat="false" ht="15.25" hidden="false" customHeight="false" outlineLevel="0" collapsed="false">
      <c r="A71" s="8"/>
      <c r="B71" s="12" t="s">
        <v>11</v>
      </c>
      <c r="C71" s="6" t="s">
        <v>82</v>
      </c>
      <c r="D71" s="47" t="n">
        <v>0.043</v>
      </c>
      <c r="E71" s="50" t="n">
        <f aca="false">$E$34*D71</f>
        <v>53.98822</v>
      </c>
      <c r="F71" s="36"/>
    </row>
    <row r="72" customFormat="false" ht="15.25" hidden="false" customHeight="false" outlineLevel="0" collapsed="false">
      <c r="A72" s="8"/>
      <c r="B72" s="12" t="s">
        <v>14</v>
      </c>
      <c r="C72" s="6" t="s">
        <v>83</v>
      </c>
      <c r="D72" s="51" t="n">
        <v>0.0194444444444444</v>
      </c>
      <c r="E72" s="50" t="n">
        <f aca="false">$E$34*D72</f>
        <v>24.4132777777777</v>
      </c>
      <c r="F72" s="36"/>
    </row>
    <row r="73" customFormat="false" ht="23.3" hidden="false" customHeight="true" outlineLevel="0" collapsed="false">
      <c r="A73" s="8"/>
      <c r="B73" s="12" t="s">
        <v>39</v>
      </c>
      <c r="C73" s="7" t="s">
        <v>84</v>
      </c>
      <c r="D73" s="47" t="n">
        <f aca="false">D72*D52</f>
        <v>0.00715555555555554</v>
      </c>
      <c r="E73" s="50" t="n">
        <f aca="false">$E$34*D73</f>
        <v>8.9840862222222</v>
      </c>
      <c r="F73" s="48"/>
    </row>
    <row r="74" customFormat="false" ht="15.25" hidden="false" customHeight="false" outlineLevel="0" collapsed="false">
      <c r="B74" s="12" t="s">
        <v>8</v>
      </c>
      <c r="C74" s="6" t="s">
        <v>85</v>
      </c>
      <c r="D74" s="47" t="n">
        <v>0.000776</v>
      </c>
      <c r="E74" s="50" t="n">
        <f aca="false">$E$34*D74</f>
        <v>0.97429904</v>
      </c>
      <c r="F74" s="48"/>
      <c r="G74" s="52"/>
    </row>
    <row r="75" s="41" customFormat="true" ht="15.25" hidden="false" customHeight="false" outlineLevel="0" collapsed="false">
      <c r="B75" s="21" t="s">
        <v>74</v>
      </c>
      <c r="C75" s="21"/>
      <c r="D75" s="53" t="n">
        <f aca="false">SUM(D69:D74)</f>
        <v>0.0748759999999999</v>
      </c>
      <c r="E75" s="22" t="n">
        <f aca="false">SUM(E69:E74)</f>
        <v>94.00981304</v>
      </c>
      <c r="F75" s="48"/>
      <c r="G75" s="46"/>
      <c r="AMJ75" s="0"/>
    </row>
    <row r="76" customFormat="false" ht="15.25" hidden="false" customHeight="false" outlineLevel="0" collapsed="false">
      <c r="B76" s="2" t="s">
        <v>86</v>
      </c>
      <c r="C76" s="2"/>
      <c r="D76" s="2"/>
      <c r="E76" s="2"/>
      <c r="G76" s="52"/>
    </row>
    <row r="77" customFormat="false" ht="15.25" hidden="false" customHeight="false" outlineLevel="0" collapsed="false">
      <c r="B77" s="2" t="s">
        <v>87</v>
      </c>
      <c r="C77" s="2"/>
      <c r="D77" s="2"/>
      <c r="E77" s="2"/>
      <c r="G77" s="52"/>
    </row>
    <row r="78" s="8" customFormat="true" ht="15.25" hidden="false" customHeight="false" outlineLevel="0" collapsed="false">
      <c r="B78" s="2" t="s">
        <v>88</v>
      </c>
      <c r="C78" s="2" t="s">
        <v>89</v>
      </c>
      <c r="D78" s="12" t="s">
        <v>33</v>
      </c>
      <c r="E78" s="11" t="s">
        <v>34</v>
      </c>
      <c r="F78" s="36"/>
      <c r="G78" s="52"/>
      <c r="AMJ78" s="0"/>
    </row>
    <row r="79" customFormat="false" ht="15.25" hidden="false" customHeight="false" outlineLevel="0" collapsed="false">
      <c r="A79" s="8"/>
      <c r="B79" s="12" t="s">
        <v>6</v>
      </c>
      <c r="C79" s="6" t="s">
        <v>90</v>
      </c>
      <c r="D79" s="47" t="n">
        <v>0.0833</v>
      </c>
      <c r="E79" s="26" t="n">
        <f aca="false">$E$34*D79</f>
        <v>104.586482</v>
      </c>
      <c r="F79" s="48"/>
      <c r="G79" s="52"/>
    </row>
    <row r="80" customFormat="false" ht="15.9" hidden="false" customHeight="false" outlineLevel="0" collapsed="false">
      <c r="B80" s="12" t="s">
        <v>8</v>
      </c>
      <c r="C80" s="7" t="s">
        <v>91</v>
      </c>
      <c r="D80" s="47" t="n">
        <v>0.0028</v>
      </c>
      <c r="E80" s="26" t="n">
        <f aca="false">$E$34*D80</f>
        <v>3.515512</v>
      </c>
      <c r="F80" s="48"/>
    </row>
    <row r="81" s="41" customFormat="true" ht="15.25" hidden="false" customHeight="false" outlineLevel="0" collapsed="false">
      <c r="B81" s="12" t="s">
        <v>11</v>
      </c>
      <c r="C81" s="6" t="s">
        <v>92</v>
      </c>
      <c r="D81" s="47" t="n">
        <v>0.0002</v>
      </c>
      <c r="E81" s="26" t="n">
        <f aca="false">$E$34*D81</f>
        <v>0.251108</v>
      </c>
      <c r="F81" s="48"/>
      <c r="AMJ81" s="0"/>
    </row>
    <row r="82" customFormat="false" ht="15.25" hidden="false" customHeight="false" outlineLevel="0" collapsed="false">
      <c r="B82" s="12" t="s">
        <v>14</v>
      </c>
      <c r="C82" s="6" t="s">
        <v>93</v>
      </c>
      <c r="D82" s="51" t="n">
        <v>0.0003</v>
      </c>
      <c r="E82" s="26" t="n">
        <f aca="false">$E$34*D82</f>
        <v>0.376662</v>
      </c>
      <c r="F82" s="48"/>
    </row>
    <row r="83" s="8" customFormat="true" ht="15.9" hidden="false" customHeight="false" outlineLevel="0" collapsed="false">
      <c r="B83" s="12" t="s">
        <v>39</v>
      </c>
      <c r="C83" s="7" t="s">
        <v>94</v>
      </c>
      <c r="D83" s="47" t="n">
        <v>0.00074</v>
      </c>
      <c r="E83" s="26" t="n">
        <f aca="false">$E$34*D83</f>
        <v>0.9290996</v>
      </c>
      <c r="F83" s="48"/>
      <c r="AMJ83" s="0"/>
    </row>
    <row r="84" customFormat="false" ht="15.25" hidden="false" customHeight="false" outlineLevel="0" collapsed="false">
      <c r="B84" s="12" t="s">
        <v>41</v>
      </c>
      <c r="C84" s="6" t="s">
        <v>44</v>
      </c>
      <c r="D84" s="47"/>
      <c r="E84" s="26" t="n">
        <f aca="false">$E$34*D84</f>
        <v>0</v>
      </c>
      <c r="F84" s="48"/>
    </row>
    <row r="85" customFormat="false" ht="15.9" hidden="false" customHeight="false" outlineLevel="0" collapsed="false">
      <c r="B85" s="12" t="s">
        <v>43</v>
      </c>
      <c r="C85" s="7" t="s">
        <v>52</v>
      </c>
      <c r="D85" s="47" t="n">
        <f aca="false">SUM(D79:D83)*D52</f>
        <v>0.03214112</v>
      </c>
      <c r="E85" s="26" t="n">
        <f aca="false">$E$34*D85</f>
        <v>40.3544618048</v>
      </c>
      <c r="F85" s="48"/>
    </row>
    <row r="86" customFormat="false" ht="15.25" hidden="false" customHeight="false" outlineLevel="0" collapsed="false">
      <c r="B86" s="21" t="s">
        <v>74</v>
      </c>
      <c r="C86" s="21"/>
      <c r="D86" s="47"/>
      <c r="E86" s="22" t="n">
        <f aca="false">SUM(E79:E85)</f>
        <v>150.0133254048</v>
      </c>
      <c r="F86" s="48"/>
    </row>
    <row r="87" s="8" customFormat="true" ht="15.25" hidden="false" customHeight="false" outlineLevel="0" collapsed="false">
      <c r="B87" s="54" t="s">
        <v>95</v>
      </c>
      <c r="C87" s="54"/>
      <c r="D87" s="54"/>
      <c r="E87" s="54"/>
      <c r="F87" s="52"/>
      <c r="AMJ87" s="0"/>
    </row>
    <row r="88" customFormat="false" ht="15.9" hidden="false" customHeight="false" outlineLevel="0" collapsed="false">
      <c r="B88" s="2" t="s">
        <v>96</v>
      </c>
      <c r="C88" s="55" t="s">
        <v>97</v>
      </c>
      <c r="D88" s="12"/>
      <c r="E88" s="11" t="s">
        <v>34</v>
      </c>
      <c r="F88" s="48"/>
    </row>
    <row r="89" s="8" customFormat="true" ht="15.25" hidden="false" customHeight="false" outlineLevel="0" collapsed="false">
      <c r="B89" s="12" t="s">
        <v>6</v>
      </c>
      <c r="C89" s="6" t="s">
        <v>98</v>
      </c>
      <c r="D89" s="33"/>
      <c r="E89" s="26"/>
      <c r="F89" s="48"/>
      <c r="AMJ89" s="0"/>
    </row>
    <row r="90" customFormat="false" ht="15.9" hidden="false" customHeight="false" outlineLevel="0" collapsed="false">
      <c r="A90" s="8"/>
      <c r="B90" s="12" t="s">
        <v>8</v>
      </c>
      <c r="C90" s="7" t="s">
        <v>52</v>
      </c>
      <c r="D90" s="33"/>
      <c r="E90" s="26"/>
      <c r="F90" s="48"/>
    </row>
    <row r="91" customFormat="false" ht="15.25" hidden="false" customHeight="false" outlineLevel="0" collapsed="false">
      <c r="B91" s="2" t="s">
        <v>74</v>
      </c>
      <c r="C91" s="2"/>
      <c r="D91" s="33"/>
      <c r="E91" s="26"/>
      <c r="F91" s="48"/>
      <c r="G91" s="56"/>
    </row>
    <row r="92" customFormat="false" ht="15.25" hidden="false" customHeight="false" outlineLevel="0" collapsed="false">
      <c r="B92" s="21" t="s">
        <v>74</v>
      </c>
      <c r="C92" s="21"/>
      <c r="D92" s="57"/>
      <c r="E92" s="22"/>
      <c r="F92" s="48"/>
      <c r="G92" s="52"/>
    </row>
    <row r="93" customFormat="false" ht="17.85" hidden="false" customHeight="true" outlineLevel="0" collapsed="false">
      <c r="A93" s="58"/>
      <c r="B93" s="55" t="s">
        <v>99</v>
      </c>
      <c r="C93" s="55"/>
      <c r="D93" s="55"/>
      <c r="E93" s="55"/>
      <c r="G93" s="52"/>
    </row>
    <row r="94" s="8" customFormat="true" ht="15.25" hidden="false" customHeight="false" outlineLevel="0" collapsed="false">
      <c r="B94" s="2" t="n">
        <v>4</v>
      </c>
      <c r="C94" s="2" t="s">
        <v>100</v>
      </c>
      <c r="D94" s="12" t="s">
        <v>33</v>
      </c>
      <c r="E94" s="11" t="s">
        <v>34</v>
      </c>
      <c r="F94" s="52"/>
      <c r="G94" s="52"/>
      <c r="AMJ94" s="0"/>
    </row>
    <row r="95" customFormat="false" ht="15.25" hidden="false" customHeight="false" outlineLevel="0" collapsed="false">
      <c r="A95" s="8"/>
      <c r="B95" s="12" t="s">
        <v>88</v>
      </c>
      <c r="C95" s="6" t="s">
        <v>101</v>
      </c>
      <c r="D95" s="59"/>
      <c r="E95" s="26" t="n">
        <f aca="false">E86</f>
        <v>150.0133254048</v>
      </c>
      <c r="F95" s="20"/>
      <c r="G95" s="52"/>
    </row>
    <row r="96" customFormat="false" ht="21" hidden="false" customHeight="true" outlineLevel="0" collapsed="false">
      <c r="B96" s="12" t="s">
        <v>96</v>
      </c>
      <c r="C96" s="6" t="s">
        <v>97</v>
      </c>
      <c r="D96" s="59"/>
      <c r="E96" s="26"/>
      <c r="F96" s="20"/>
    </row>
    <row r="97" customFormat="false" ht="15.25" hidden="false" customHeight="false" outlineLevel="0" collapsed="false">
      <c r="B97" s="21" t="s">
        <v>74</v>
      </c>
      <c r="C97" s="21"/>
      <c r="D97" s="57"/>
      <c r="E97" s="22" t="n">
        <f aca="false">SUM(E95:E96)</f>
        <v>150.0133254048</v>
      </c>
      <c r="F97" s="60"/>
    </row>
    <row r="98" customFormat="false" ht="15.25" hidden="false" customHeight="false" outlineLevel="0" collapsed="false">
      <c r="B98" s="2" t="s">
        <v>102</v>
      </c>
      <c r="C98" s="2"/>
      <c r="D98" s="2"/>
      <c r="E98" s="2"/>
    </row>
    <row r="99" customFormat="false" ht="15" hidden="false" customHeight="false" outlineLevel="0" collapsed="false">
      <c r="B99" s="2" t="n">
        <v>5</v>
      </c>
      <c r="C99" s="2" t="s">
        <v>103</v>
      </c>
      <c r="D99" s="12" t="s">
        <v>33</v>
      </c>
      <c r="E99" s="11" t="s">
        <v>34</v>
      </c>
    </row>
    <row r="100" customFormat="false" ht="15" hidden="false" customHeight="false" outlineLevel="0" collapsed="false">
      <c r="B100" s="12" t="s">
        <v>6</v>
      </c>
      <c r="C100" s="4" t="s">
        <v>104</v>
      </c>
      <c r="D100" s="12"/>
      <c r="E100" s="50" t="n">
        <v>25.19</v>
      </c>
    </row>
    <row r="101" customFormat="false" ht="15" hidden="false" customHeight="false" outlineLevel="0" collapsed="false">
      <c r="B101" s="12" t="s">
        <v>8</v>
      </c>
      <c r="C101" s="4" t="s">
        <v>105</v>
      </c>
      <c r="D101" s="12"/>
      <c r="E101" s="50" t="n">
        <v>0.31</v>
      </c>
    </row>
    <row r="102" customFormat="false" ht="15" hidden="false" customHeight="false" outlineLevel="0" collapsed="false">
      <c r="B102" s="12" t="s">
        <v>11</v>
      </c>
      <c r="C102" s="4" t="s">
        <v>106</v>
      </c>
      <c r="D102" s="12"/>
      <c r="E102" s="50" t="n">
        <v>179.21</v>
      </c>
    </row>
    <row r="103" s="8" customFormat="true" ht="15" hidden="false" customHeight="false" outlineLevel="0" collapsed="false">
      <c r="B103" s="12" t="s">
        <v>14</v>
      </c>
      <c r="C103" s="4" t="s">
        <v>44</v>
      </c>
      <c r="D103" s="37"/>
      <c r="E103" s="50"/>
      <c r="F103" s="48"/>
      <c r="AMJ103" s="0"/>
    </row>
    <row r="104" customFormat="false" ht="15" hidden="false" customHeight="false" outlineLevel="0" collapsed="false">
      <c r="A104" s="8"/>
      <c r="B104" s="21" t="s">
        <v>74</v>
      </c>
      <c r="C104" s="21"/>
      <c r="D104" s="37"/>
      <c r="E104" s="71" t="n">
        <f aca="false">SUM(E100:E102)</f>
        <v>204.71</v>
      </c>
      <c r="F104" s="48"/>
    </row>
    <row r="105" customFormat="false" ht="15.25" hidden="false" customHeight="false" outlineLevel="0" collapsed="false">
      <c r="A105" s="8"/>
      <c r="B105" s="2" t="s">
        <v>107</v>
      </c>
      <c r="C105" s="2"/>
      <c r="D105" s="2"/>
      <c r="E105" s="2"/>
      <c r="F105" s="48"/>
    </row>
    <row r="106" customFormat="false" ht="15.25" hidden="false" customHeight="false" outlineLevel="0" collapsed="false">
      <c r="A106" s="8"/>
      <c r="B106" s="2" t="n">
        <v>6</v>
      </c>
      <c r="C106" s="54" t="s">
        <v>108</v>
      </c>
      <c r="D106" s="37" t="s">
        <v>109</v>
      </c>
      <c r="E106" s="38"/>
      <c r="F106" s="48"/>
    </row>
    <row r="107" customFormat="false" ht="15.25" hidden="false" customHeight="false" outlineLevel="0" collapsed="false">
      <c r="B107" s="12" t="s">
        <v>6</v>
      </c>
      <c r="C107" s="61" t="s">
        <v>110</v>
      </c>
      <c r="D107" s="25" t="n">
        <v>0.06</v>
      </c>
      <c r="E107" s="34" t="n">
        <f aca="false">E126*D107</f>
        <v>146.344147254208</v>
      </c>
      <c r="F107" s="48"/>
    </row>
    <row r="108" customFormat="false" ht="15.25" hidden="false" customHeight="false" outlineLevel="0" collapsed="false">
      <c r="B108" s="12" t="s">
        <v>8</v>
      </c>
      <c r="C108" s="61" t="s">
        <v>111</v>
      </c>
      <c r="D108" s="25" t="n">
        <v>0.0679</v>
      </c>
      <c r="E108" s="34" t="n">
        <f aca="false">(E126+E107)*D108</f>
        <v>175.549560907906</v>
      </c>
      <c r="F108" s="48"/>
    </row>
    <row r="109" customFormat="false" ht="15.25" hidden="false" customHeight="false" outlineLevel="0" collapsed="false">
      <c r="B109" s="62" t="s">
        <v>11</v>
      </c>
      <c r="C109" s="6" t="s">
        <v>112</v>
      </c>
      <c r="D109" s="63"/>
      <c r="E109" s="34"/>
      <c r="F109" s="48"/>
    </row>
    <row r="110" customFormat="false" ht="15.25" hidden="false" customHeight="false" outlineLevel="0" collapsed="false">
      <c r="B110" s="62" t="s">
        <v>113</v>
      </c>
      <c r="C110" s="6" t="s">
        <v>114</v>
      </c>
      <c r="D110" s="63" t="n">
        <v>1.65</v>
      </c>
      <c r="E110" s="34" t="n">
        <f aca="false">E128*D110/100</f>
        <v>53.126398460154</v>
      </c>
      <c r="F110" s="48"/>
    </row>
    <row r="111" customFormat="false" ht="15.25" hidden="false" customHeight="false" outlineLevel="0" collapsed="false">
      <c r="B111" s="62"/>
      <c r="C111" s="6" t="s">
        <v>115</v>
      </c>
      <c r="D111" s="63" t="n">
        <v>7.6</v>
      </c>
      <c r="E111" s="34" t="n">
        <f aca="false">E128*D111/100</f>
        <v>244.703411089194</v>
      </c>
      <c r="F111" s="48"/>
      <c r="G111" s="64"/>
    </row>
    <row r="112" customFormat="false" ht="15.25" hidden="false" customHeight="false" outlineLevel="0" collapsed="false">
      <c r="B112" s="62" t="s">
        <v>116</v>
      </c>
      <c r="C112" s="6" t="s">
        <v>117</v>
      </c>
      <c r="D112" s="63"/>
      <c r="E112" s="34"/>
      <c r="F112" s="48"/>
      <c r="G112" s="64"/>
    </row>
    <row r="113" customFormat="false" ht="15.25" hidden="false" customHeight="false" outlineLevel="0" collapsed="false">
      <c r="B113" s="62" t="s">
        <v>118</v>
      </c>
      <c r="C113" s="6" t="s">
        <v>119</v>
      </c>
      <c r="D113" s="63" t="n">
        <v>5</v>
      </c>
      <c r="E113" s="34" t="n">
        <f aca="false">E128*D113/100</f>
        <v>160.989086242891</v>
      </c>
      <c r="F113" s="48"/>
      <c r="G113" s="32"/>
    </row>
    <row r="114" customFormat="false" ht="14.05" hidden="false" customHeight="false" outlineLevel="0" collapsed="false">
      <c r="G114" s="65"/>
    </row>
    <row r="115" customFormat="false" ht="15.25" hidden="false" customHeight="false" outlineLevel="0" collapsed="false">
      <c r="B115" s="21" t="s">
        <v>120</v>
      </c>
      <c r="C115" s="21"/>
      <c r="D115" s="2" t="n">
        <f aca="false">D110+D111+D113</f>
        <v>14.25</v>
      </c>
      <c r="E115" s="38" t="n">
        <f aca="false">SUM(E107:E113)</f>
        <v>780.712603954354</v>
      </c>
      <c r="F115" s="48"/>
      <c r="G115" s="32"/>
    </row>
    <row r="116" customFormat="false" ht="17.1" hidden="false" customHeight="true" outlineLevel="0" collapsed="false">
      <c r="B116" s="9" t="s">
        <v>121</v>
      </c>
      <c r="C116" s="9"/>
      <c r="D116" s="66" t="n">
        <f aca="false">(1-(D110+D111+D113)/100)</f>
        <v>0.8575</v>
      </c>
      <c r="E116" s="67"/>
      <c r="F116" s="30"/>
      <c r="G116" s="64"/>
    </row>
    <row r="117" customFormat="false" ht="16.75" hidden="false" customHeight="true" outlineLevel="0" collapsed="false">
      <c r="B117" s="9"/>
      <c r="C117" s="9"/>
      <c r="D117" s="68" t="n">
        <f aca="false">(E126+E107+E108)/D116</f>
        <v>3219.78172485782</v>
      </c>
      <c r="E117" s="68"/>
      <c r="F117" s="69"/>
      <c r="G117" s="32"/>
    </row>
    <row r="118" s="8" customFormat="true" ht="15.25" hidden="false" customHeight="false" outlineLevel="0" collapsed="false">
      <c r="B118" s="12" t="s">
        <v>74</v>
      </c>
      <c r="C118" s="12"/>
      <c r="D118" s="12"/>
      <c r="E118" s="34"/>
      <c r="F118" s="69"/>
      <c r="G118" s="64"/>
      <c r="AMJ118" s="0"/>
    </row>
    <row r="119" customFormat="false" ht="17.1" hidden="false" customHeight="true" outlineLevel="0" collapsed="false">
      <c r="B119" s="2" t="s">
        <v>122</v>
      </c>
      <c r="C119" s="2"/>
      <c r="D119" s="2"/>
      <c r="E119" s="2"/>
      <c r="F119" s="69"/>
    </row>
    <row r="120" customFormat="false" ht="30.75" hidden="false" customHeight="true" outlineLevel="0" collapsed="false">
      <c r="B120" s="2"/>
      <c r="C120" s="55" t="s">
        <v>123</v>
      </c>
      <c r="D120" s="55"/>
      <c r="E120" s="11" t="s">
        <v>34</v>
      </c>
      <c r="F120" s="69"/>
    </row>
    <row r="121" customFormat="false" ht="15.25" hidden="false" customHeight="false" outlineLevel="0" collapsed="false">
      <c r="B121" s="12" t="s">
        <v>6</v>
      </c>
      <c r="C121" s="4" t="s">
        <v>124</v>
      </c>
      <c r="D121" s="4"/>
      <c r="E121" s="34" t="n">
        <f aca="false">E34</f>
        <v>1255.54</v>
      </c>
      <c r="F121" s="48"/>
    </row>
    <row r="122" customFormat="false" ht="15.25" hidden="false" customHeight="false" outlineLevel="0" collapsed="false">
      <c r="B122" s="12" t="s">
        <v>8</v>
      </c>
      <c r="C122" s="4" t="s">
        <v>125</v>
      </c>
      <c r="D122" s="4"/>
      <c r="E122" s="34" t="n">
        <f aca="false">E66</f>
        <v>734.795982458667</v>
      </c>
      <c r="F122" s="48"/>
    </row>
    <row r="123" customFormat="false" ht="16.5" hidden="false" customHeight="true" outlineLevel="0" collapsed="false">
      <c r="B123" s="12" t="s">
        <v>11</v>
      </c>
      <c r="C123" s="70" t="s">
        <v>126</v>
      </c>
      <c r="D123" s="70"/>
      <c r="E123" s="34" t="n">
        <f aca="false">E75</f>
        <v>94.00981304</v>
      </c>
      <c r="F123" s="48"/>
    </row>
    <row r="124" customFormat="false" ht="15.25" hidden="false" customHeight="false" outlineLevel="0" collapsed="false">
      <c r="B124" s="12" t="s">
        <v>14</v>
      </c>
      <c r="C124" s="4" t="s">
        <v>127</v>
      </c>
      <c r="D124" s="4"/>
      <c r="E124" s="34" t="n">
        <f aca="false">E97</f>
        <v>150.0133254048</v>
      </c>
      <c r="F124" s="48"/>
    </row>
    <row r="125" customFormat="false" ht="15.25" hidden="false" customHeight="false" outlineLevel="0" collapsed="false">
      <c r="B125" s="12" t="s">
        <v>39</v>
      </c>
      <c r="C125" s="4" t="s">
        <v>128</v>
      </c>
      <c r="D125" s="4"/>
      <c r="E125" s="34" t="n">
        <f aca="false">E104</f>
        <v>204.71</v>
      </c>
      <c r="F125" s="48"/>
    </row>
    <row r="126" customFormat="false" ht="15.25" hidden="false" customHeight="false" outlineLevel="0" collapsed="false">
      <c r="B126" s="2" t="s">
        <v>129</v>
      </c>
      <c r="C126" s="2"/>
      <c r="D126" s="2"/>
      <c r="E126" s="38" t="n">
        <f aca="false">SUM(E121:E125)</f>
        <v>2439.06912090347</v>
      </c>
      <c r="F126" s="48"/>
    </row>
    <row r="127" customFormat="false" ht="15.25" hidden="false" customHeight="false" outlineLevel="0" collapsed="false">
      <c r="B127" s="12" t="s">
        <v>41</v>
      </c>
      <c r="C127" s="4" t="s">
        <v>130</v>
      </c>
      <c r="D127" s="4"/>
      <c r="E127" s="34" t="n">
        <f aca="false">E115</f>
        <v>780.712603954354</v>
      </c>
      <c r="F127" s="48"/>
    </row>
    <row r="128" customFormat="false" ht="15.25" hidden="false" customHeight="false" outlineLevel="0" collapsed="false">
      <c r="B128" s="2" t="s">
        <v>131</v>
      </c>
      <c r="C128" s="2"/>
      <c r="D128" s="2"/>
      <c r="E128" s="38" t="n">
        <f aca="false">(E126+E107+E108)/(1-(D113+D111+D110)/100)</f>
        <v>3219.78172485782</v>
      </c>
      <c r="F128" s="48"/>
    </row>
    <row r="1048576" customFormat="false" ht="12.8" hidden="false" customHeight="false" outlineLevel="0" collapsed="false"/>
  </sheetData>
  <mergeCells count="66">
    <mergeCell ref="B3:E5"/>
    <mergeCell ref="F3:F26"/>
    <mergeCell ref="B6:C6"/>
    <mergeCell ref="D6:E6"/>
    <mergeCell ref="B7:C7"/>
    <mergeCell ref="D7:E7"/>
    <mergeCell ref="B8:C8"/>
    <mergeCell ref="D8:E8"/>
    <mergeCell ref="B9:C9"/>
    <mergeCell ref="D9:E9"/>
    <mergeCell ref="B10:E10"/>
    <mergeCell ref="D11:E11"/>
    <mergeCell ref="D12:E12"/>
    <mergeCell ref="D13:E13"/>
    <mergeCell ref="D14:E14"/>
    <mergeCell ref="B15:E15"/>
    <mergeCell ref="B16:C16"/>
    <mergeCell ref="B17:C17"/>
    <mergeCell ref="B18:E18"/>
    <mergeCell ref="B19:E19"/>
    <mergeCell ref="D20:E20"/>
    <mergeCell ref="D21:E21"/>
    <mergeCell ref="D22:E22"/>
    <mergeCell ref="D23:E23"/>
    <mergeCell ref="D24:E24"/>
    <mergeCell ref="B25:E25"/>
    <mergeCell ref="B34:D34"/>
    <mergeCell ref="B35:E35"/>
    <mergeCell ref="B36:E36"/>
    <mergeCell ref="B41:D41"/>
    <mergeCell ref="B42:E42"/>
    <mergeCell ref="F43:F44"/>
    <mergeCell ref="B52:C52"/>
    <mergeCell ref="B53:E53"/>
    <mergeCell ref="F53:F54"/>
    <mergeCell ref="B60:C60"/>
    <mergeCell ref="B61:E61"/>
    <mergeCell ref="C62:D62"/>
    <mergeCell ref="B66:C66"/>
    <mergeCell ref="B67:E67"/>
    <mergeCell ref="B75:C75"/>
    <mergeCell ref="B76:E76"/>
    <mergeCell ref="B77:E77"/>
    <mergeCell ref="B86:C86"/>
    <mergeCell ref="B87:E87"/>
    <mergeCell ref="B91:C91"/>
    <mergeCell ref="B92:C92"/>
    <mergeCell ref="B93:E93"/>
    <mergeCell ref="B97:C97"/>
    <mergeCell ref="B98:E98"/>
    <mergeCell ref="B104:C104"/>
    <mergeCell ref="B105:E105"/>
    <mergeCell ref="B110:B111"/>
    <mergeCell ref="B115:C115"/>
    <mergeCell ref="B116:C117"/>
    <mergeCell ref="B118:D118"/>
    <mergeCell ref="B119:E119"/>
    <mergeCell ref="C120:D120"/>
    <mergeCell ref="C121:D121"/>
    <mergeCell ref="C122:D122"/>
    <mergeCell ref="C123:D123"/>
    <mergeCell ref="C124:D124"/>
    <mergeCell ref="C125:D125"/>
    <mergeCell ref="B126:D126"/>
    <mergeCell ref="C127:D127"/>
    <mergeCell ref="B128:D128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2:129"/>
  <sheetViews>
    <sheetView windowProtection="false" showFormulas="false" showGridLines="true" showRowColHeaders="true" showZeros="true" rightToLeft="false" tabSelected="false" showOutlineSymbols="true" defaultGridColor="true" view="normal" topLeftCell="A49" colorId="64" zoomScale="75" zoomScaleNormal="75" zoomScalePageLayoutView="100" workbookViewId="0">
      <selection pane="topLeft" activeCell="B56" activeCellId="0" sqref="B56"/>
    </sheetView>
  </sheetViews>
  <sheetFormatPr defaultRowHeight="14.05"/>
  <cols>
    <col collapsed="false" hidden="false" max="1" min="1" style="0" width="3.44651162790698"/>
    <col collapsed="false" hidden="false" max="2" min="2" style="0" width="5.29302325581395"/>
    <col collapsed="false" hidden="false" max="3" min="3" style="0" width="58.4558139534884"/>
    <col collapsed="false" hidden="false" max="4" min="4" style="0" width="16.246511627907"/>
    <col collapsed="false" hidden="false" max="5" min="5" style="0" width="20.306976744186"/>
    <col collapsed="false" hidden="false" max="6" min="6" style="0" width="14.2744186046512"/>
    <col collapsed="false" hidden="false" max="1025" min="7" style="0" width="8.61395348837209"/>
  </cols>
  <sheetData>
    <row r="2" customFormat="false" ht="15.25" hidden="false" customHeight="false" outlineLevel="0" collapsed="false">
      <c r="B2" s="1"/>
      <c r="C2" s="1"/>
    </row>
    <row r="3" customFormat="false" ht="14.05" hidden="false" customHeight="false" outlineLevel="0" collapsed="false">
      <c r="B3" s="2" t="s">
        <v>0</v>
      </c>
      <c r="C3" s="2"/>
      <c r="D3" s="2"/>
      <c r="E3" s="2"/>
      <c r="F3" s="3"/>
    </row>
    <row r="4" customFormat="false" ht="14.05" hidden="false" customHeight="false" outlineLevel="0" collapsed="false">
      <c r="B4" s="2"/>
      <c r="C4" s="2"/>
      <c r="D4" s="2"/>
      <c r="E4" s="2"/>
      <c r="F4" s="3"/>
    </row>
    <row r="5" customFormat="false" ht="14.05" hidden="false" customHeight="false" outlineLevel="0" collapsed="false">
      <c r="B5" s="2"/>
      <c r="C5" s="2"/>
      <c r="D5" s="2"/>
      <c r="E5" s="2"/>
      <c r="F5" s="3"/>
    </row>
    <row r="6" customFormat="false" ht="15.25" hidden="false" customHeight="false" outlineLevel="0" collapsed="false">
      <c r="B6" s="4" t="s">
        <v>1</v>
      </c>
      <c r="C6" s="4"/>
      <c r="D6" s="5"/>
      <c r="E6" s="5"/>
      <c r="F6" s="3"/>
    </row>
    <row r="7" customFormat="false" ht="15.25" hidden="false" customHeight="false" outlineLevel="0" collapsed="false">
      <c r="B7" s="4" t="s">
        <v>2</v>
      </c>
      <c r="C7" s="4"/>
      <c r="D7" s="5"/>
      <c r="E7" s="5"/>
      <c r="F7" s="3"/>
    </row>
    <row r="8" customFormat="false" ht="15.25" hidden="false" customHeight="false" outlineLevel="0" collapsed="false">
      <c r="B8" s="4" t="s">
        <v>3</v>
      </c>
      <c r="C8" s="4"/>
      <c r="D8" s="5"/>
      <c r="E8" s="5"/>
      <c r="F8" s="3"/>
    </row>
    <row r="9" customFormat="false" ht="15.25" hidden="false" customHeight="false" outlineLevel="0" collapsed="false">
      <c r="B9" s="4" t="s">
        <v>4</v>
      </c>
      <c r="C9" s="4"/>
      <c r="D9" s="5"/>
      <c r="E9" s="5"/>
      <c r="F9" s="3"/>
    </row>
    <row r="10" customFormat="false" ht="15.25" hidden="false" customHeight="false" outlineLevel="0" collapsed="false">
      <c r="B10" s="2" t="s">
        <v>5</v>
      </c>
      <c r="C10" s="2"/>
      <c r="D10" s="2"/>
      <c r="E10" s="2"/>
      <c r="F10" s="3"/>
    </row>
    <row r="11" customFormat="false" ht="15.25" hidden="false" customHeight="false" outlineLevel="0" collapsed="false">
      <c r="B11" s="6" t="s">
        <v>6</v>
      </c>
      <c r="C11" s="6" t="s">
        <v>7</v>
      </c>
      <c r="D11" s="5"/>
      <c r="E11" s="5"/>
      <c r="F11" s="3"/>
    </row>
    <row r="12" customFormat="false" ht="15.25" hidden="false" customHeight="false" outlineLevel="0" collapsed="false">
      <c r="B12" s="6" t="s">
        <v>8</v>
      </c>
      <c r="C12" s="6" t="s">
        <v>9</v>
      </c>
      <c r="D12" s="2" t="s">
        <v>10</v>
      </c>
      <c r="E12" s="2"/>
      <c r="F12" s="3"/>
    </row>
    <row r="13" customFormat="false" ht="15.9" hidden="false" customHeight="false" outlineLevel="0" collapsed="false">
      <c r="B13" s="6" t="s">
        <v>11</v>
      </c>
      <c r="C13" s="7" t="s">
        <v>12</v>
      </c>
      <c r="D13" s="2" t="s">
        <v>13</v>
      </c>
      <c r="E13" s="2"/>
      <c r="F13" s="3"/>
    </row>
    <row r="14" customFormat="false" ht="15.25" hidden="false" customHeight="false" outlineLevel="0" collapsed="false">
      <c r="B14" s="6" t="s">
        <v>14</v>
      </c>
      <c r="C14" s="6" t="s">
        <v>15</v>
      </c>
      <c r="D14" s="2" t="n">
        <v>12</v>
      </c>
      <c r="E14" s="2"/>
      <c r="F14" s="3"/>
    </row>
    <row r="15" s="8" customFormat="true" ht="15.25" hidden="false" customHeight="false" outlineLevel="0" collapsed="false">
      <c r="B15" s="2" t="s">
        <v>16</v>
      </c>
      <c r="C15" s="2"/>
      <c r="D15" s="2"/>
      <c r="E15" s="2"/>
      <c r="F15" s="3"/>
      <c r="AMJ15" s="0"/>
    </row>
    <row r="16" customFormat="false" ht="63.75" hidden="false" customHeight="true" outlineLevel="0" collapsed="false">
      <c r="B16" s="9" t="s">
        <v>17</v>
      </c>
      <c r="C16" s="9"/>
      <c r="D16" s="9" t="s">
        <v>18</v>
      </c>
      <c r="E16" s="10" t="s">
        <v>19</v>
      </c>
      <c r="F16" s="3"/>
    </row>
    <row r="17" customFormat="false" ht="15.25" hidden="false" customHeight="false" outlineLevel="0" collapsed="false">
      <c r="B17" s="2" t="s">
        <v>20</v>
      </c>
      <c r="C17" s="2"/>
      <c r="D17" s="6" t="s">
        <v>21</v>
      </c>
      <c r="E17" s="11" t="n">
        <v>1</v>
      </c>
      <c r="F17" s="3"/>
    </row>
    <row r="18" customFormat="false" ht="15.25" hidden="false" customHeight="false" outlineLevel="0" collapsed="false">
      <c r="B18" s="2" t="s">
        <v>22</v>
      </c>
      <c r="C18" s="2"/>
      <c r="D18" s="2"/>
      <c r="E18" s="2"/>
      <c r="F18" s="3"/>
    </row>
    <row r="19" customFormat="false" ht="15.25" hidden="false" customHeight="false" outlineLevel="0" collapsed="false">
      <c r="B19" s="2" t="s">
        <v>23</v>
      </c>
      <c r="C19" s="2"/>
      <c r="D19" s="2"/>
      <c r="E19" s="2"/>
      <c r="F19" s="3"/>
    </row>
    <row r="20" customFormat="false" ht="15.25" hidden="false" customHeight="false" outlineLevel="0" collapsed="false">
      <c r="B20" s="12" t="n">
        <v>1</v>
      </c>
      <c r="C20" s="6" t="s">
        <v>24</v>
      </c>
      <c r="D20" s="13" t="s">
        <v>134</v>
      </c>
      <c r="E20" s="13"/>
      <c r="F20" s="3"/>
    </row>
    <row r="21" customFormat="false" ht="15.25" hidden="false" customHeight="false" outlineLevel="0" collapsed="false">
      <c r="B21" s="12" t="n">
        <v>2</v>
      </c>
      <c r="C21" s="14" t="s">
        <v>26</v>
      </c>
      <c r="D21" s="13" t="s">
        <v>135</v>
      </c>
      <c r="E21" s="13"/>
      <c r="F21" s="3"/>
    </row>
    <row r="22" customFormat="false" ht="15.25" hidden="false" customHeight="false" outlineLevel="0" collapsed="false">
      <c r="B22" s="12" t="n">
        <v>2</v>
      </c>
      <c r="C22" s="6" t="s">
        <v>28</v>
      </c>
      <c r="D22" s="2" t="n">
        <v>1441</v>
      </c>
      <c r="E22" s="2"/>
      <c r="F22" s="3"/>
    </row>
    <row r="23" customFormat="false" ht="15.25" hidden="false" customHeight="false" outlineLevel="0" collapsed="false">
      <c r="B23" s="12" t="n">
        <v>3</v>
      </c>
      <c r="C23" s="6" t="s">
        <v>29</v>
      </c>
      <c r="D23" s="13" t="s">
        <v>134</v>
      </c>
      <c r="E23" s="13"/>
      <c r="F23" s="3"/>
    </row>
    <row r="24" customFormat="false" ht="15.25" hidden="false" customHeight="false" outlineLevel="0" collapsed="false">
      <c r="B24" s="12" t="n">
        <v>4</v>
      </c>
      <c r="C24" s="6" t="s">
        <v>30</v>
      </c>
      <c r="D24" s="15" t="n">
        <v>42736</v>
      </c>
      <c r="E24" s="15"/>
      <c r="F24" s="3"/>
    </row>
    <row r="25" customFormat="false" ht="15.25" hidden="false" customHeight="false" outlineLevel="0" collapsed="false">
      <c r="B25" s="2" t="s">
        <v>31</v>
      </c>
      <c r="C25" s="2"/>
      <c r="D25" s="2"/>
      <c r="E25" s="2"/>
      <c r="F25" s="3"/>
    </row>
    <row r="26" customFormat="false" ht="15.9" hidden="false" customHeight="false" outlineLevel="0" collapsed="false">
      <c r="B26" s="2" t="n">
        <v>1</v>
      </c>
      <c r="C26" s="2" t="s">
        <v>32</v>
      </c>
      <c r="D26" s="12" t="s">
        <v>33</v>
      </c>
      <c r="E26" s="16" t="s">
        <v>34</v>
      </c>
      <c r="F26" s="3"/>
    </row>
    <row r="27" customFormat="false" ht="15.9" hidden="false" customHeight="false" outlineLevel="0" collapsed="false">
      <c r="B27" s="12" t="s">
        <v>6</v>
      </c>
      <c r="C27" s="6" t="s">
        <v>35</v>
      </c>
      <c r="D27" s="6"/>
      <c r="E27" s="17" t="n">
        <v>1441</v>
      </c>
      <c r="F27" s="18"/>
    </row>
    <row r="28" customFormat="false" ht="15.25" hidden="false" customHeight="false" outlineLevel="0" collapsed="false">
      <c r="B28" s="12" t="s">
        <v>8</v>
      </c>
      <c r="C28" s="6" t="s">
        <v>36</v>
      </c>
      <c r="D28" s="19"/>
      <c r="E28" s="17"/>
      <c r="F28" s="20"/>
    </row>
    <row r="29" customFormat="false" ht="15.25" hidden="false" customHeight="false" outlineLevel="0" collapsed="false">
      <c r="B29" s="12" t="s">
        <v>11</v>
      </c>
      <c r="C29" s="6" t="s">
        <v>37</v>
      </c>
      <c r="D29" s="19"/>
      <c r="E29" s="17"/>
      <c r="F29" s="20"/>
    </row>
    <row r="30" customFormat="false" ht="15.25" hidden="false" customHeight="false" outlineLevel="0" collapsed="false">
      <c r="B30" s="12" t="s">
        <v>14</v>
      </c>
      <c r="C30" s="6" t="s">
        <v>38</v>
      </c>
      <c r="D30" s="19"/>
      <c r="E30" s="17"/>
      <c r="F30" s="20"/>
    </row>
    <row r="31" customFormat="false" ht="15.25" hidden="false" customHeight="false" outlineLevel="0" collapsed="false">
      <c r="B31" s="12" t="s">
        <v>39</v>
      </c>
      <c r="C31" s="6" t="s">
        <v>40</v>
      </c>
      <c r="D31" s="6"/>
      <c r="E31" s="17"/>
      <c r="F31" s="20"/>
    </row>
    <row r="32" customFormat="false" ht="15.25" hidden="false" customHeight="false" outlineLevel="0" collapsed="false">
      <c r="B32" s="12" t="s">
        <v>41</v>
      </c>
      <c r="C32" s="6" t="s">
        <v>42</v>
      </c>
      <c r="D32" s="6"/>
      <c r="E32" s="17"/>
      <c r="F32" s="20"/>
    </row>
    <row r="33" customFormat="false" ht="15.25" hidden="false" customHeight="false" outlineLevel="0" collapsed="false">
      <c r="B33" s="12" t="s">
        <v>43</v>
      </c>
      <c r="C33" s="6" t="s">
        <v>44</v>
      </c>
      <c r="D33" s="6"/>
      <c r="E33" s="17"/>
      <c r="F33" s="20"/>
    </row>
    <row r="34" customFormat="false" ht="15.25" hidden="false" customHeight="false" outlineLevel="0" collapsed="false">
      <c r="B34" s="21" t="s">
        <v>45</v>
      </c>
      <c r="C34" s="21"/>
      <c r="D34" s="21"/>
      <c r="E34" s="22" t="n">
        <f aca="false">E27</f>
        <v>1441</v>
      </c>
      <c r="F34" s="23"/>
    </row>
    <row r="35" customFormat="false" ht="15.25" hidden="false" customHeight="false" outlineLevel="0" collapsed="false">
      <c r="B35" s="2" t="s">
        <v>46</v>
      </c>
      <c r="C35" s="2"/>
      <c r="D35" s="2"/>
      <c r="E35" s="2"/>
      <c r="F35" s="23"/>
    </row>
    <row r="36" customFormat="false" ht="15.25" hidden="false" customHeight="false" outlineLevel="0" collapsed="false">
      <c r="B36" s="2" t="s">
        <v>47</v>
      </c>
      <c r="C36" s="2"/>
      <c r="D36" s="2"/>
      <c r="E36" s="2"/>
      <c r="F36" s="23"/>
    </row>
    <row r="37" customFormat="false" ht="15.25" hidden="false" customHeight="false" outlineLevel="0" collapsed="false">
      <c r="B37" s="2" t="s">
        <v>48</v>
      </c>
      <c r="C37" s="2" t="s">
        <v>49</v>
      </c>
      <c r="D37" s="12" t="s">
        <v>33</v>
      </c>
      <c r="E37" s="11" t="s">
        <v>34</v>
      </c>
      <c r="F37" s="18"/>
    </row>
    <row r="38" customFormat="false" ht="15.25" hidden="false" customHeight="false" outlineLevel="0" collapsed="false">
      <c r="B38" s="12" t="s">
        <v>6</v>
      </c>
      <c r="C38" s="24" t="s">
        <v>50</v>
      </c>
      <c r="D38" s="25" t="n">
        <v>0.0833</v>
      </c>
      <c r="E38" s="26" t="n">
        <f aca="false">$E$34*D38</f>
        <v>120.0353</v>
      </c>
      <c r="F38" s="27"/>
    </row>
    <row r="39" customFormat="false" ht="15.25" hidden="false" customHeight="false" outlineLevel="0" collapsed="false">
      <c r="B39" s="12" t="s">
        <v>8</v>
      </c>
      <c r="C39" s="24" t="s">
        <v>51</v>
      </c>
      <c r="D39" s="25" t="n">
        <v>0.0278</v>
      </c>
      <c r="E39" s="26" t="n">
        <f aca="false">$E$34*D39</f>
        <v>40.0598</v>
      </c>
      <c r="F39" s="28"/>
    </row>
    <row r="40" customFormat="false" ht="15.9" hidden="false" customHeight="false" outlineLevel="0" collapsed="false">
      <c r="B40" s="12" t="s">
        <v>11</v>
      </c>
      <c r="C40" s="7" t="s">
        <v>52</v>
      </c>
      <c r="D40" s="25" t="n">
        <f aca="false">(D38+D39)*D52</f>
        <v>0.0408848</v>
      </c>
      <c r="E40" s="26" t="n">
        <f aca="false">$E$34*D40</f>
        <v>58.9149968</v>
      </c>
      <c r="F40" s="29"/>
    </row>
    <row r="41" customFormat="false" ht="18.6" hidden="false" customHeight="true" outlineLevel="0" collapsed="false">
      <c r="B41" s="21" t="s">
        <v>53</v>
      </c>
      <c r="C41" s="21"/>
      <c r="D41" s="21"/>
      <c r="E41" s="22" t="n">
        <f aca="false">SUM(E38:E40)</f>
        <v>219.0100968</v>
      </c>
      <c r="G41" s="30"/>
      <c r="H41" s="30"/>
      <c r="I41" s="30"/>
    </row>
    <row r="42" customFormat="false" ht="15.25" hidden="false" customHeight="false" outlineLevel="0" collapsed="false">
      <c r="B42" s="31" t="s">
        <v>54</v>
      </c>
      <c r="C42" s="31"/>
      <c r="D42" s="31"/>
      <c r="E42" s="31"/>
      <c r="F42" s="30"/>
    </row>
    <row r="43" customFormat="false" ht="15.25" hidden="false" customHeight="false" outlineLevel="0" collapsed="false">
      <c r="B43" s="2" t="s">
        <v>55</v>
      </c>
      <c r="C43" s="2" t="s">
        <v>56</v>
      </c>
      <c r="D43" s="12" t="s">
        <v>33</v>
      </c>
      <c r="E43" s="11" t="s">
        <v>34</v>
      </c>
      <c r="F43" s="3"/>
      <c r="G43" s="32"/>
      <c r="H43" s="32"/>
    </row>
    <row r="44" customFormat="false" ht="15.25" hidden="false" customHeight="false" outlineLevel="0" collapsed="false">
      <c r="B44" s="12" t="s">
        <v>6</v>
      </c>
      <c r="C44" s="6" t="s">
        <v>57</v>
      </c>
      <c r="D44" s="33" t="n">
        <v>0.2</v>
      </c>
      <c r="E44" s="34" t="n">
        <f aca="false">$E$34*D44</f>
        <v>288.2</v>
      </c>
      <c r="F44" s="3"/>
    </row>
    <row r="45" customFormat="false" ht="15.25" hidden="false" customHeight="false" outlineLevel="0" collapsed="false">
      <c r="B45" s="12" t="s">
        <v>8</v>
      </c>
      <c r="C45" s="6" t="s">
        <v>58</v>
      </c>
      <c r="D45" s="33" t="n">
        <v>0.025</v>
      </c>
      <c r="E45" s="34" t="n">
        <f aca="false">$E$34*D45</f>
        <v>36.025</v>
      </c>
      <c r="F45" s="35"/>
    </row>
    <row r="46" customFormat="false" ht="15.25" hidden="false" customHeight="false" outlineLevel="0" collapsed="false">
      <c r="B46" s="12" t="s">
        <v>11</v>
      </c>
      <c r="C46" s="6" t="s">
        <v>59</v>
      </c>
      <c r="D46" s="33" t="n">
        <v>0.03</v>
      </c>
      <c r="E46" s="34" t="n">
        <f aca="false">$E$34*D46</f>
        <v>43.23</v>
      </c>
      <c r="F46" s="36"/>
    </row>
    <row r="47" customFormat="false" ht="15.25" hidden="false" customHeight="false" outlineLevel="0" collapsed="false">
      <c r="B47" s="12" t="s">
        <v>14</v>
      </c>
      <c r="C47" s="6" t="s">
        <v>60</v>
      </c>
      <c r="D47" s="33" t="n">
        <v>0.015</v>
      </c>
      <c r="E47" s="34" t="n">
        <f aca="false">$E$34*D47</f>
        <v>21.615</v>
      </c>
      <c r="F47" s="36"/>
    </row>
    <row r="48" customFormat="false" ht="15.25" hidden="false" customHeight="false" outlineLevel="0" collapsed="false">
      <c r="B48" s="12" t="s">
        <v>39</v>
      </c>
      <c r="C48" s="6" t="s">
        <v>61</v>
      </c>
      <c r="D48" s="33" t="n">
        <v>0.01</v>
      </c>
      <c r="E48" s="34" t="n">
        <f aca="false">$E$34*D48</f>
        <v>14.41</v>
      </c>
      <c r="F48" s="36"/>
    </row>
    <row r="49" customFormat="false" ht="15.25" hidden="false" customHeight="false" outlineLevel="0" collapsed="false">
      <c r="B49" s="12" t="s">
        <v>41</v>
      </c>
      <c r="C49" s="6" t="s">
        <v>62</v>
      </c>
      <c r="D49" s="33" t="n">
        <v>0.006</v>
      </c>
      <c r="E49" s="34" t="n">
        <f aca="false">$E$34*D49</f>
        <v>8.646</v>
      </c>
      <c r="F49" s="36"/>
    </row>
    <row r="50" customFormat="false" ht="15.25" hidden="false" customHeight="false" outlineLevel="0" collapsed="false">
      <c r="B50" s="12" t="s">
        <v>43</v>
      </c>
      <c r="C50" s="6" t="s">
        <v>63</v>
      </c>
      <c r="D50" s="33" t="n">
        <v>0.002</v>
      </c>
      <c r="E50" s="34" t="n">
        <f aca="false">$E$34*D50</f>
        <v>2.882</v>
      </c>
      <c r="F50" s="36"/>
    </row>
    <row r="51" customFormat="false" ht="15.25" hidden="false" customHeight="false" outlineLevel="0" collapsed="false">
      <c r="B51" s="12" t="s">
        <v>64</v>
      </c>
      <c r="C51" s="6" t="s">
        <v>65</v>
      </c>
      <c r="D51" s="33" t="n">
        <v>0.08</v>
      </c>
      <c r="E51" s="34" t="n">
        <f aca="false">$E$34*D51</f>
        <v>115.28</v>
      </c>
      <c r="F51" s="36"/>
    </row>
    <row r="52" customFormat="false" ht="15.25" hidden="false" customHeight="false" outlineLevel="0" collapsed="false">
      <c r="B52" s="2" t="s">
        <v>53</v>
      </c>
      <c r="C52" s="2"/>
      <c r="D52" s="37" t="n">
        <v>0.368</v>
      </c>
      <c r="E52" s="38" t="n">
        <f aca="false">SUM(E44:E51)</f>
        <v>530.288</v>
      </c>
      <c r="F52" s="36"/>
    </row>
    <row r="53" customFormat="false" ht="15.25" hidden="false" customHeight="false" outlineLevel="0" collapsed="false">
      <c r="B53" s="2" t="s">
        <v>66</v>
      </c>
      <c r="C53" s="2"/>
      <c r="D53" s="2"/>
      <c r="E53" s="2"/>
      <c r="F53" s="3"/>
    </row>
    <row r="54" customFormat="false" ht="15.25" hidden="false" customHeight="false" outlineLevel="0" collapsed="false">
      <c r="B54" s="2" t="s">
        <v>67</v>
      </c>
      <c r="C54" s="2" t="s">
        <v>68</v>
      </c>
      <c r="D54" s="6"/>
      <c r="E54" s="11" t="s">
        <v>34</v>
      </c>
      <c r="F54" s="3"/>
    </row>
    <row r="55" customFormat="false" ht="15.25" hidden="false" customHeight="false" outlineLevel="0" collapsed="false">
      <c r="B55" s="12" t="s">
        <v>6</v>
      </c>
      <c r="C55" s="6" t="s">
        <v>69</v>
      </c>
      <c r="D55" s="39" t="n">
        <v>2.75</v>
      </c>
      <c r="E55" s="26" t="n">
        <f aca="false">D55*2*22 - (E34*0.06)</f>
        <v>34.54</v>
      </c>
      <c r="F55" s="40"/>
    </row>
    <row r="56" customFormat="false" ht="15" hidden="false" customHeight="false" outlineLevel="0" collapsed="false">
      <c r="B56" s="12" t="s">
        <v>8</v>
      </c>
      <c r="C56" s="6" t="s">
        <v>70</v>
      </c>
      <c r="D56" s="39"/>
      <c r="E56" s="26"/>
      <c r="F56" s="40"/>
    </row>
    <row r="57" customFormat="false" ht="15.25" hidden="false" customHeight="false" outlineLevel="0" collapsed="false">
      <c r="B57" s="12" t="s">
        <v>11</v>
      </c>
      <c r="C57" s="6" t="s">
        <v>71</v>
      </c>
      <c r="D57" s="39"/>
      <c r="E57" s="26" t="n">
        <f aca="false">(1069.2/220)*80/12</f>
        <v>32.4</v>
      </c>
      <c r="F57" s="40"/>
    </row>
    <row r="58" s="41" customFormat="true" ht="15.25" hidden="false" customHeight="false" outlineLevel="0" collapsed="false">
      <c r="B58" s="12" t="s">
        <v>14</v>
      </c>
      <c r="C58" s="42" t="s">
        <v>72</v>
      </c>
      <c r="D58" s="43"/>
      <c r="E58" s="26"/>
      <c r="F58" s="40"/>
      <c r="AMJ58" s="0"/>
    </row>
    <row r="59" customFormat="false" ht="15" hidden="false" customHeight="false" outlineLevel="0" collapsed="false">
      <c r="A59" s="41"/>
      <c r="B59" s="12" t="s">
        <v>14</v>
      </c>
      <c r="C59" s="6" t="s">
        <v>73</v>
      </c>
      <c r="D59" s="43"/>
      <c r="E59" s="26" t="n">
        <v>7</v>
      </c>
      <c r="F59" s="40"/>
    </row>
    <row r="60" customFormat="false" ht="15.25" hidden="false" customHeight="false" outlineLevel="0" collapsed="false">
      <c r="B60" s="12" t="s">
        <v>39</v>
      </c>
      <c r="C60" s="6" t="s">
        <v>44</v>
      </c>
      <c r="D60" s="43"/>
      <c r="E60" s="26" t="n">
        <f aca="false">$E$34*D60</f>
        <v>0</v>
      </c>
      <c r="F60" s="40"/>
    </row>
    <row r="61" customFormat="false" ht="15.25" hidden="false" customHeight="false" outlineLevel="0" collapsed="false">
      <c r="B61" s="21" t="s">
        <v>74</v>
      </c>
      <c r="C61" s="21"/>
      <c r="D61" s="44"/>
      <c r="E61" s="22" t="n">
        <f aca="false">SUM(E55:E60)</f>
        <v>73.94</v>
      </c>
      <c r="F61" s="45"/>
    </row>
    <row r="62" customFormat="false" ht="15.25" hidden="false" customHeight="false" outlineLevel="0" collapsed="false">
      <c r="B62" s="2" t="s">
        <v>75</v>
      </c>
      <c r="C62" s="2"/>
      <c r="D62" s="2"/>
      <c r="E62" s="2"/>
    </row>
    <row r="63" customFormat="false" ht="15.25" hidden="false" customHeight="false" outlineLevel="0" collapsed="false">
      <c r="B63" s="2" t="n">
        <v>2</v>
      </c>
      <c r="C63" s="2" t="s">
        <v>76</v>
      </c>
      <c r="D63" s="2"/>
      <c r="E63" s="11" t="s">
        <v>34</v>
      </c>
      <c r="F63" s="46"/>
    </row>
    <row r="64" customFormat="false" ht="15.25" hidden="false" customHeight="false" outlineLevel="0" collapsed="false">
      <c r="B64" s="12" t="s">
        <v>48</v>
      </c>
      <c r="C64" s="6" t="s">
        <v>77</v>
      </c>
      <c r="D64" s="47"/>
      <c r="E64" s="26" t="n">
        <f aca="false">E41</f>
        <v>219.0100968</v>
      </c>
      <c r="F64" s="48"/>
    </row>
    <row r="65" customFormat="false" ht="15.9" hidden="false" customHeight="false" outlineLevel="0" collapsed="false">
      <c r="B65" s="12" t="s">
        <v>55</v>
      </c>
      <c r="C65" s="7" t="s">
        <v>56</v>
      </c>
      <c r="D65" s="47"/>
      <c r="E65" s="26" t="n">
        <f aca="false">E52</f>
        <v>530.288</v>
      </c>
      <c r="F65" s="48"/>
    </row>
    <row r="66" customFormat="false" ht="15.9" hidden="false" customHeight="false" outlineLevel="0" collapsed="false">
      <c r="B66" s="12" t="s">
        <v>67</v>
      </c>
      <c r="C66" s="7" t="s">
        <v>68</v>
      </c>
      <c r="D66" s="47"/>
      <c r="E66" s="26" t="n">
        <f aca="false">E61</f>
        <v>73.94</v>
      </c>
      <c r="F66" s="48"/>
    </row>
    <row r="67" s="41" customFormat="true" ht="15.25" hidden="false" customHeight="false" outlineLevel="0" collapsed="false">
      <c r="B67" s="21" t="s">
        <v>74</v>
      </c>
      <c r="C67" s="21"/>
      <c r="D67" s="47"/>
      <c r="E67" s="22" t="n">
        <f aca="false">SUM(E64:E66)</f>
        <v>823.2380968</v>
      </c>
      <c r="F67" s="48"/>
      <c r="AMJ67" s="0"/>
    </row>
    <row r="68" customFormat="false" ht="17.65" hidden="false" customHeight="true" outlineLevel="0" collapsed="false">
      <c r="B68" s="2" t="s">
        <v>78</v>
      </c>
      <c r="C68" s="2"/>
      <c r="D68" s="2"/>
      <c r="E68" s="2"/>
      <c r="F68" s="36"/>
      <c r="G68" s="49"/>
    </row>
    <row r="69" s="8" customFormat="true" ht="15.25" hidden="false" customHeight="false" outlineLevel="0" collapsed="false">
      <c r="B69" s="2" t="n">
        <v>3</v>
      </c>
      <c r="C69" s="2" t="s">
        <v>79</v>
      </c>
      <c r="D69" s="12" t="s">
        <v>33</v>
      </c>
      <c r="E69" s="11" t="s">
        <v>34</v>
      </c>
      <c r="F69" s="36"/>
      <c r="AMJ69" s="0"/>
    </row>
    <row r="70" customFormat="false" ht="15.25" hidden="false" customHeight="false" outlineLevel="0" collapsed="false">
      <c r="A70" s="8"/>
      <c r="B70" s="12" t="s">
        <v>6</v>
      </c>
      <c r="C70" s="6" t="s">
        <v>80</v>
      </c>
      <c r="D70" s="47" t="n">
        <v>0.00416666666666667</v>
      </c>
      <c r="E70" s="50" t="n">
        <f aca="false">$E$34*D70</f>
        <v>6.00416666666667</v>
      </c>
      <c r="F70" s="36"/>
    </row>
    <row r="71" customFormat="false" ht="15.9" hidden="false" customHeight="false" outlineLevel="0" collapsed="false">
      <c r="A71" s="8"/>
      <c r="B71" s="12" t="s">
        <v>8</v>
      </c>
      <c r="C71" s="7" t="s">
        <v>81</v>
      </c>
      <c r="D71" s="47" t="n">
        <f aca="false">D70*D51</f>
        <v>0.000333333333333334</v>
      </c>
      <c r="E71" s="50" t="n">
        <f aca="false">$E$34*D71</f>
        <v>0.480333333333334</v>
      </c>
      <c r="F71" s="36"/>
    </row>
    <row r="72" customFormat="false" ht="15.25" hidden="false" customHeight="false" outlineLevel="0" collapsed="false">
      <c r="A72" s="8"/>
      <c r="B72" s="12" t="s">
        <v>11</v>
      </c>
      <c r="C72" s="6" t="s">
        <v>82</v>
      </c>
      <c r="D72" s="47" t="n">
        <v>0.043</v>
      </c>
      <c r="E72" s="50" t="n">
        <f aca="false">$E$34*D72</f>
        <v>61.963</v>
      </c>
      <c r="F72" s="36"/>
    </row>
    <row r="73" customFormat="false" ht="15.25" hidden="false" customHeight="false" outlineLevel="0" collapsed="false">
      <c r="A73" s="8"/>
      <c r="B73" s="12" t="s">
        <v>14</v>
      </c>
      <c r="C73" s="6" t="s">
        <v>83</v>
      </c>
      <c r="D73" s="51" t="n">
        <v>0.0194444444444444</v>
      </c>
      <c r="E73" s="50" t="n">
        <f aca="false">$E$34*D73</f>
        <v>28.0194444444444</v>
      </c>
      <c r="F73" s="36"/>
    </row>
    <row r="74" customFormat="false" ht="23.3" hidden="false" customHeight="true" outlineLevel="0" collapsed="false">
      <c r="A74" s="8"/>
      <c r="B74" s="12" t="s">
        <v>39</v>
      </c>
      <c r="C74" s="7" t="s">
        <v>84</v>
      </c>
      <c r="D74" s="47" t="n">
        <f aca="false">D73*D52</f>
        <v>0.00715555555555554</v>
      </c>
      <c r="E74" s="50" t="n">
        <f aca="false">$E$34*D74</f>
        <v>10.3111555555555</v>
      </c>
      <c r="F74" s="48"/>
    </row>
    <row r="75" customFormat="false" ht="15.25" hidden="false" customHeight="false" outlineLevel="0" collapsed="false">
      <c r="B75" s="12" t="s">
        <v>8</v>
      </c>
      <c r="C75" s="6" t="s">
        <v>85</v>
      </c>
      <c r="D75" s="47" t="n">
        <v>0.000776</v>
      </c>
      <c r="E75" s="50" t="n">
        <f aca="false">$E$34*D75</f>
        <v>1.118216</v>
      </c>
      <c r="F75" s="48"/>
      <c r="G75" s="52"/>
    </row>
    <row r="76" s="41" customFormat="true" ht="15.25" hidden="false" customHeight="false" outlineLevel="0" collapsed="false">
      <c r="B76" s="21" t="s">
        <v>74</v>
      </c>
      <c r="C76" s="21"/>
      <c r="D76" s="53" t="n">
        <f aca="false">SUM(D70:D75)</f>
        <v>0.0748759999999999</v>
      </c>
      <c r="E76" s="22" t="n">
        <f aca="false">SUM(E70:E75)</f>
        <v>107.896316</v>
      </c>
      <c r="F76" s="48"/>
      <c r="G76" s="46"/>
      <c r="AMJ76" s="0"/>
    </row>
    <row r="77" customFormat="false" ht="15.25" hidden="false" customHeight="false" outlineLevel="0" collapsed="false">
      <c r="B77" s="2" t="s">
        <v>86</v>
      </c>
      <c r="C77" s="2"/>
      <c r="D77" s="2"/>
      <c r="E77" s="2"/>
      <c r="G77" s="52"/>
    </row>
    <row r="78" customFormat="false" ht="15.25" hidden="false" customHeight="false" outlineLevel="0" collapsed="false">
      <c r="B78" s="2" t="s">
        <v>87</v>
      </c>
      <c r="C78" s="2"/>
      <c r="D78" s="2"/>
      <c r="E78" s="2"/>
      <c r="G78" s="52"/>
    </row>
    <row r="79" s="8" customFormat="true" ht="15.25" hidden="false" customHeight="false" outlineLevel="0" collapsed="false">
      <c r="B79" s="2" t="s">
        <v>88</v>
      </c>
      <c r="C79" s="2" t="s">
        <v>89</v>
      </c>
      <c r="D79" s="12" t="s">
        <v>33</v>
      </c>
      <c r="E79" s="11" t="s">
        <v>34</v>
      </c>
      <c r="F79" s="36"/>
      <c r="G79" s="52"/>
      <c r="AMJ79" s="0"/>
    </row>
    <row r="80" customFormat="false" ht="15.25" hidden="false" customHeight="false" outlineLevel="0" collapsed="false">
      <c r="A80" s="8"/>
      <c r="B80" s="12" t="s">
        <v>6</v>
      </c>
      <c r="C80" s="6" t="s">
        <v>90</v>
      </c>
      <c r="D80" s="47" t="n">
        <v>0.0833</v>
      </c>
      <c r="E80" s="26" t="n">
        <f aca="false">$E$34*D80</f>
        <v>120.0353</v>
      </c>
      <c r="F80" s="48"/>
      <c r="G80" s="52"/>
    </row>
    <row r="81" customFormat="false" ht="15.9" hidden="false" customHeight="false" outlineLevel="0" collapsed="false">
      <c r="B81" s="12" t="s">
        <v>8</v>
      </c>
      <c r="C81" s="7" t="s">
        <v>91</v>
      </c>
      <c r="D81" s="47" t="n">
        <v>0.0028</v>
      </c>
      <c r="E81" s="26" t="n">
        <f aca="false">$E$34*D81</f>
        <v>4.0348</v>
      </c>
      <c r="F81" s="48"/>
    </row>
    <row r="82" s="41" customFormat="true" ht="15.25" hidden="false" customHeight="false" outlineLevel="0" collapsed="false">
      <c r="B82" s="12" t="s">
        <v>11</v>
      </c>
      <c r="C82" s="6" t="s">
        <v>92</v>
      </c>
      <c r="D82" s="47" t="n">
        <v>0.0002</v>
      </c>
      <c r="E82" s="26" t="n">
        <f aca="false">$E$34*D82</f>
        <v>0.2882</v>
      </c>
      <c r="F82" s="48"/>
      <c r="AMJ82" s="0"/>
    </row>
    <row r="83" customFormat="false" ht="15.25" hidden="false" customHeight="false" outlineLevel="0" collapsed="false">
      <c r="B83" s="12" t="s">
        <v>14</v>
      </c>
      <c r="C83" s="6" t="s">
        <v>93</v>
      </c>
      <c r="D83" s="51" t="n">
        <v>0.0003</v>
      </c>
      <c r="E83" s="26" t="n">
        <f aca="false">$E$34*D83</f>
        <v>0.4323</v>
      </c>
      <c r="F83" s="48"/>
    </row>
    <row r="84" s="8" customFormat="true" ht="15.9" hidden="false" customHeight="false" outlineLevel="0" collapsed="false">
      <c r="B84" s="12" t="s">
        <v>39</v>
      </c>
      <c r="C84" s="7" t="s">
        <v>94</v>
      </c>
      <c r="D84" s="47" t="n">
        <v>0.00074</v>
      </c>
      <c r="E84" s="26" t="n">
        <f aca="false">$E$34*D84</f>
        <v>1.06634</v>
      </c>
      <c r="F84" s="48"/>
      <c r="AMJ84" s="0"/>
    </row>
    <row r="85" customFormat="false" ht="15.25" hidden="false" customHeight="false" outlineLevel="0" collapsed="false">
      <c r="B85" s="12" t="s">
        <v>41</v>
      </c>
      <c r="C85" s="6" t="s">
        <v>44</v>
      </c>
      <c r="D85" s="47"/>
      <c r="E85" s="26" t="n">
        <f aca="false">$E$34*D85</f>
        <v>0</v>
      </c>
      <c r="F85" s="48"/>
    </row>
    <row r="86" customFormat="false" ht="15.9" hidden="false" customHeight="false" outlineLevel="0" collapsed="false">
      <c r="B86" s="12" t="s">
        <v>43</v>
      </c>
      <c r="C86" s="7" t="s">
        <v>52</v>
      </c>
      <c r="D86" s="47" t="n">
        <f aca="false">SUM(D80:D84)*D52</f>
        <v>0.03214112</v>
      </c>
      <c r="E86" s="26" t="n">
        <f aca="false">$E$34*D86</f>
        <v>46.31535392</v>
      </c>
      <c r="F86" s="48"/>
    </row>
    <row r="87" customFormat="false" ht="15.25" hidden="false" customHeight="false" outlineLevel="0" collapsed="false">
      <c r="B87" s="21" t="s">
        <v>74</v>
      </c>
      <c r="C87" s="21"/>
      <c r="D87" s="47"/>
      <c r="E87" s="22" t="n">
        <f aca="false">SUM(E80:E86)</f>
        <v>172.17229392</v>
      </c>
      <c r="F87" s="48"/>
    </row>
    <row r="88" s="8" customFormat="true" ht="15.25" hidden="false" customHeight="false" outlineLevel="0" collapsed="false">
      <c r="B88" s="54" t="s">
        <v>95</v>
      </c>
      <c r="C88" s="54"/>
      <c r="D88" s="54"/>
      <c r="E88" s="54"/>
      <c r="F88" s="52"/>
      <c r="AMJ88" s="0"/>
    </row>
    <row r="89" customFormat="false" ht="15.9" hidden="false" customHeight="false" outlineLevel="0" collapsed="false">
      <c r="B89" s="2" t="s">
        <v>96</v>
      </c>
      <c r="C89" s="55" t="s">
        <v>97</v>
      </c>
      <c r="D89" s="12"/>
      <c r="E89" s="11" t="s">
        <v>34</v>
      </c>
      <c r="F89" s="48"/>
    </row>
    <row r="90" s="8" customFormat="true" ht="15.25" hidden="false" customHeight="false" outlineLevel="0" collapsed="false">
      <c r="B90" s="12" t="s">
        <v>6</v>
      </c>
      <c r="C90" s="6" t="s">
        <v>98</v>
      </c>
      <c r="D90" s="33"/>
      <c r="E90" s="26"/>
      <c r="F90" s="48"/>
      <c r="AMJ90" s="0"/>
    </row>
    <row r="91" customFormat="false" ht="15.9" hidden="false" customHeight="false" outlineLevel="0" collapsed="false">
      <c r="A91" s="8"/>
      <c r="B91" s="12" t="s">
        <v>8</v>
      </c>
      <c r="C91" s="7" t="s">
        <v>52</v>
      </c>
      <c r="D91" s="33"/>
      <c r="E91" s="26"/>
      <c r="F91" s="48"/>
    </row>
    <row r="92" customFormat="false" ht="15.25" hidden="false" customHeight="false" outlineLevel="0" collapsed="false">
      <c r="B92" s="2" t="s">
        <v>74</v>
      </c>
      <c r="C92" s="2"/>
      <c r="D92" s="33"/>
      <c r="E92" s="26"/>
      <c r="F92" s="48"/>
      <c r="G92" s="56"/>
    </row>
    <row r="93" customFormat="false" ht="15.25" hidden="false" customHeight="false" outlineLevel="0" collapsed="false">
      <c r="B93" s="21" t="s">
        <v>74</v>
      </c>
      <c r="C93" s="21"/>
      <c r="D93" s="57"/>
      <c r="E93" s="22"/>
      <c r="F93" s="48"/>
      <c r="G93" s="52"/>
    </row>
    <row r="94" customFormat="false" ht="17.85" hidden="false" customHeight="true" outlineLevel="0" collapsed="false">
      <c r="A94" s="58"/>
      <c r="B94" s="55" t="s">
        <v>99</v>
      </c>
      <c r="C94" s="55"/>
      <c r="D94" s="55"/>
      <c r="E94" s="55"/>
      <c r="G94" s="52"/>
    </row>
    <row r="95" s="8" customFormat="true" ht="15.25" hidden="false" customHeight="false" outlineLevel="0" collapsed="false">
      <c r="B95" s="2" t="n">
        <v>4</v>
      </c>
      <c r="C95" s="2" t="s">
        <v>100</v>
      </c>
      <c r="D95" s="12" t="s">
        <v>33</v>
      </c>
      <c r="E95" s="11" t="s">
        <v>34</v>
      </c>
      <c r="F95" s="52"/>
      <c r="G95" s="52"/>
      <c r="AMJ95" s="0"/>
    </row>
    <row r="96" customFormat="false" ht="15.25" hidden="false" customHeight="false" outlineLevel="0" collapsed="false">
      <c r="A96" s="8"/>
      <c r="B96" s="12" t="s">
        <v>88</v>
      </c>
      <c r="C96" s="6" t="s">
        <v>101</v>
      </c>
      <c r="D96" s="59"/>
      <c r="E96" s="26" t="n">
        <f aca="false">E87</f>
        <v>172.17229392</v>
      </c>
      <c r="F96" s="20"/>
      <c r="G96" s="52"/>
    </row>
    <row r="97" customFormat="false" ht="21" hidden="false" customHeight="true" outlineLevel="0" collapsed="false">
      <c r="B97" s="12" t="s">
        <v>96</v>
      </c>
      <c r="C97" s="6" t="s">
        <v>97</v>
      </c>
      <c r="D97" s="59"/>
      <c r="E97" s="26"/>
      <c r="F97" s="20"/>
    </row>
    <row r="98" customFormat="false" ht="15.25" hidden="false" customHeight="false" outlineLevel="0" collapsed="false">
      <c r="B98" s="21" t="s">
        <v>74</v>
      </c>
      <c r="C98" s="21"/>
      <c r="D98" s="57"/>
      <c r="E98" s="22" t="n">
        <f aca="false">SUM(E96:E97)</f>
        <v>172.17229392</v>
      </c>
      <c r="F98" s="60"/>
    </row>
    <row r="99" customFormat="false" ht="15.25" hidden="false" customHeight="false" outlineLevel="0" collapsed="false">
      <c r="B99" s="2" t="s">
        <v>102</v>
      </c>
      <c r="C99" s="2"/>
      <c r="D99" s="2"/>
      <c r="E99" s="2"/>
    </row>
    <row r="100" customFormat="false" ht="15" hidden="false" customHeight="false" outlineLevel="0" collapsed="false">
      <c r="B100" s="2" t="n">
        <v>5</v>
      </c>
      <c r="C100" s="2" t="s">
        <v>103</v>
      </c>
      <c r="D100" s="12" t="s">
        <v>33</v>
      </c>
      <c r="E100" s="11" t="s">
        <v>34</v>
      </c>
    </row>
    <row r="101" customFormat="false" ht="15" hidden="false" customHeight="false" outlineLevel="0" collapsed="false">
      <c r="B101" s="12" t="s">
        <v>6</v>
      </c>
      <c r="C101" s="4" t="s">
        <v>104</v>
      </c>
      <c r="D101" s="12"/>
      <c r="E101" s="50" t="n">
        <v>45.55</v>
      </c>
    </row>
    <row r="102" customFormat="false" ht="15" hidden="false" customHeight="false" outlineLevel="0" collapsed="false">
      <c r="B102" s="12" t="s">
        <v>8</v>
      </c>
      <c r="C102" s="4" t="s">
        <v>105</v>
      </c>
      <c r="D102" s="12"/>
      <c r="E102" s="50" t="n">
        <v>0.31</v>
      </c>
    </row>
    <row r="103" customFormat="false" ht="15" hidden="false" customHeight="false" outlineLevel="0" collapsed="false">
      <c r="B103" s="12" t="s">
        <v>11</v>
      </c>
      <c r="C103" s="4" t="s">
        <v>106</v>
      </c>
      <c r="D103" s="12"/>
      <c r="E103" s="50" t="n">
        <v>107.22</v>
      </c>
    </row>
    <row r="104" s="8" customFormat="true" ht="15" hidden="false" customHeight="false" outlineLevel="0" collapsed="false">
      <c r="B104" s="12" t="s">
        <v>14</v>
      </c>
      <c r="C104" s="4" t="s">
        <v>44</v>
      </c>
      <c r="D104" s="37"/>
      <c r="E104" s="50"/>
      <c r="F104" s="48"/>
      <c r="AMJ104" s="0"/>
    </row>
    <row r="105" customFormat="false" ht="15" hidden="false" customHeight="false" outlineLevel="0" collapsed="false">
      <c r="A105" s="8"/>
      <c r="B105" s="21" t="s">
        <v>74</v>
      </c>
      <c r="C105" s="21"/>
      <c r="D105" s="37"/>
      <c r="E105" s="71" t="n">
        <f aca="false">SUM(E101:E103)</f>
        <v>153.08</v>
      </c>
      <c r="F105" s="48"/>
    </row>
    <row r="106" customFormat="false" ht="15.25" hidden="false" customHeight="false" outlineLevel="0" collapsed="false">
      <c r="A106" s="8"/>
      <c r="B106" s="2" t="s">
        <v>107</v>
      </c>
      <c r="C106" s="2"/>
      <c r="D106" s="2"/>
      <c r="E106" s="2"/>
      <c r="F106" s="48"/>
    </row>
    <row r="107" customFormat="false" ht="15.25" hidden="false" customHeight="false" outlineLevel="0" collapsed="false">
      <c r="A107" s="8"/>
      <c r="B107" s="2" t="n">
        <v>6</v>
      </c>
      <c r="C107" s="54" t="s">
        <v>108</v>
      </c>
      <c r="D107" s="37" t="s">
        <v>109</v>
      </c>
      <c r="E107" s="38"/>
      <c r="F107" s="48"/>
    </row>
    <row r="108" customFormat="false" ht="15.25" hidden="false" customHeight="false" outlineLevel="0" collapsed="false">
      <c r="B108" s="12" t="s">
        <v>6</v>
      </c>
      <c r="C108" s="61" t="s">
        <v>110</v>
      </c>
      <c r="D108" s="25" t="n">
        <v>0.06</v>
      </c>
      <c r="E108" s="34" t="n">
        <f aca="false">E127*D108</f>
        <v>161.8432024032</v>
      </c>
      <c r="F108" s="48"/>
    </row>
    <row r="109" customFormat="false" ht="15.25" hidden="false" customHeight="false" outlineLevel="0" collapsed="false">
      <c r="B109" s="12" t="s">
        <v>8</v>
      </c>
      <c r="C109" s="61" t="s">
        <v>111</v>
      </c>
      <c r="D109" s="25" t="n">
        <v>0.0679</v>
      </c>
      <c r="E109" s="34" t="n">
        <f aca="false">(E127+E108)*D109</f>
        <v>194.141710829465</v>
      </c>
      <c r="F109" s="48"/>
    </row>
    <row r="110" customFormat="false" ht="15.25" hidden="false" customHeight="false" outlineLevel="0" collapsed="false">
      <c r="B110" s="62" t="s">
        <v>11</v>
      </c>
      <c r="C110" s="6" t="s">
        <v>112</v>
      </c>
      <c r="D110" s="63"/>
      <c r="E110" s="34"/>
      <c r="F110" s="48"/>
    </row>
    <row r="111" customFormat="false" ht="15.25" hidden="false" customHeight="false" outlineLevel="0" collapsed="false">
      <c r="B111" s="62" t="s">
        <v>113</v>
      </c>
      <c r="C111" s="6" t="s">
        <v>114</v>
      </c>
      <c r="D111" s="63" t="n">
        <v>1.65</v>
      </c>
      <c r="E111" s="34" t="n">
        <f aca="false">E129*D111/100</f>
        <v>58.7529232993807</v>
      </c>
      <c r="F111" s="48"/>
    </row>
    <row r="112" customFormat="false" ht="15.25" hidden="false" customHeight="false" outlineLevel="0" collapsed="false">
      <c r="B112" s="62"/>
      <c r="C112" s="6" t="s">
        <v>115</v>
      </c>
      <c r="D112" s="63" t="n">
        <v>7.6</v>
      </c>
      <c r="E112" s="34" t="n">
        <f aca="false">E129*D112/100</f>
        <v>270.619525500178</v>
      </c>
      <c r="F112" s="48"/>
      <c r="G112" s="64"/>
    </row>
    <row r="113" customFormat="false" ht="15.25" hidden="false" customHeight="false" outlineLevel="0" collapsed="false">
      <c r="B113" s="62" t="s">
        <v>116</v>
      </c>
      <c r="C113" s="6" t="s">
        <v>117</v>
      </c>
      <c r="D113" s="63"/>
      <c r="E113" s="34"/>
      <c r="F113" s="48"/>
      <c r="G113" s="64"/>
    </row>
    <row r="114" customFormat="false" ht="15.25" hidden="false" customHeight="false" outlineLevel="0" collapsed="false">
      <c r="B114" s="62" t="s">
        <v>118</v>
      </c>
      <c r="C114" s="6" t="s">
        <v>119</v>
      </c>
      <c r="D114" s="63" t="n">
        <v>5</v>
      </c>
      <c r="E114" s="34" t="n">
        <f aca="false">E129*D114/100</f>
        <v>178.039161513275</v>
      </c>
      <c r="F114" s="48"/>
      <c r="G114" s="32"/>
    </row>
    <row r="115" customFormat="false" ht="14.05" hidden="false" customHeight="false" outlineLevel="0" collapsed="false">
      <c r="G115" s="65"/>
    </row>
    <row r="116" customFormat="false" ht="15.25" hidden="false" customHeight="false" outlineLevel="0" collapsed="false">
      <c r="B116" s="21" t="s">
        <v>120</v>
      </c>
      <c r="C116" s="21"/>
      <c r="D116" s="2" t="n">
        <f aca="false">D111+D112+D114</f>
        <v>14.25</v>
      </c>
      <c r="E116" s="38" t="n">
        <f aca="false">SUM(E108:E114)</f>
        <v>863.396523545499</v>
      </c>
      <c r="F116" s="48"/>
      <c r="G116" s="32"/>
    </row>
    <row r="117" customFormat="false" ht="17.1" hidden="false" customHeight="true" outlineLevel="0" collapsed="false">
      <c r="B117" s="9" t="s">
        <v>121</v>
      </c>
      <c r="C117" s="9"/>
      <c r="D117" s="66" t="n">
        <f aca="false">(1-(D111+D112+D114)/100)</f>
        <v>0.8575</v>
      </c>
      <c r="E117" s="67"/>
      <c r="F117" s="30"/>
      <c r="G117" s="64"/>
    </row>
    <row r="118" customFormat="false" ht="16.75" hidden="false" customHeight="true" outlineLevel="0" collapsed="false">
      <c r="B118" s="9"/>
      <c r="C118" s="9"/>
      <c r="D118" s="68" t="n">
        <f aca="false">(E127+E108+E109)/D117</f>
        <v>3560.7832302655</v>
      </c>
      <c r="E118" s="68"/>
      <c r="F118" s="69"/>
      <c r="G118" s="32"/>
    </row>
    <row r="119" s="8" customFormat="true" ht="15.25" hidden="false" customHeight="false" outlineLevel="0" collapsed="false">
      <c r="B119" s="12" t="s">
        <v>74</v>
      </c>
      <c r="C119" s="12"/>
      <c r="D119" s="12"/>
      <c r="E119" s="34"/>
      <c r="F119" s="69"/>
      <c r="G119" s="64"/>
      <c r="AMJ119" s="0"/>
    </row>
    <row r="120" customFormat="false" ht="17.1" hidden="false" customHeight="true" outlineLevel="0" collapsed="false">
      <c r="B120" s="2" t="s">
        <v>122</v>
      </c>
      <c r="C120" s="2"/>
      <c r="D120" s="2"/>
      <c r="E120" s="2"/>
      <c r="F120" s="69"/>
    </row>
    <row r="121" customFormat="false" ht="30.75" hidden="false" customHeight="true" outlineLevel="0" collapsed="false">
      <c r="B121" s="2"/>
      <c r="C121" s="55" t="s">
        <v>123</v>
      </c>
      <c r="D121" s="55"/>
      <c r="E121" s="11" t="s">
        <v>34</v>
      </c>
      <c r="F121" s="69"/>
    </row>
    <row r="122" customFormat="false" ht="15.25" hidden="false" customHeight="false" outlineLevel="0" collapsed="false">
      <c r="B122" s="12" t="s">
        <v>6</v>
      </c>
      <c r="C122" s="4" t="s">
        <v>124</v>
      </c>
      <c r="D122" s="4"/>
      <c r="E122" s="34" t="n">
        <f aca="false">E34</f>
        <v>1441</v>
      </c>
      <c r="F122" s="48"/>
    </row>
    <row r="123" customFormat="false" ht="15.25" hidden="false" customHeight="false" outlineLevel="0" collapsed="false">
      <c r="B123" s="12" t="s">
        <v>8</v>
      </c>
      <c r="C123" s="4" t="s">
        <v>125</v>
      </c>
      <c r="D123" s="4"/>
      <c r="E123" s="34" t="n">
        <f aca="false">E67</f>
        <v>823.2380968</v>
      </c>
      <c r="F123" s="48"/>
    </row>
    <row r="124" customFormat="false" ht="16.5" hidden="false" customHeight="true" outlineLevel="0" collapsed="false">
      <c r="B124" s="12" t="s">
        <v>11</v>
      </c>
      <c r="C124" s="70" t="s">
        <v>126</v>
      </c>
      <c r="D124" s="70"/>
      <c r="E124" s="34" t="n">
        <f aca="false">E76</f>
        <v>107.896316</v>
      </c>
      <c r="F124" s="48"/>
    </row>
    <row r="125" customFormat="false" ht="15.25" hidden="false" customHeight="false" outlineLevel="0" collapsed="false">
      <c r="B125" s="12" t="s">
        <v>14</v>
      </c>
      <c r="C125" s="4" t="s">
        <v>127</v>
      </c>
      <c r="D125" s="4"/>
      <c r="E125" s="34" t="n">
        <f aca="false">E98</f>
        <v>172.17229392</v>
      </c>
      <c r="F125" s="48"/>
    </row>
    <row r="126" customFormat="false" ht="15.25" hidden="false" customHeight="false" outlineLevel="0" collapsed="false">
      <c r="B126" s="12" t="s">
        <v>39</v>
      </c>
      <c r="C126" s="4" t="s">
        <v>128</v>
      </c>
      <c r="D126" s="4"/>
      <c r="E126" s="34" t="n">
        <f aca="false">E105</f>
        <v>153.08</v>
      </c>
      <c r="F126" s="48"/>
    </row>
    <row r="127" customFormat="false" ht="15.25" hidden="false" customHeight="false" outlineLevel="0" collapsed="false">
      <c r="B127" s="2" t="s">
        <v>129</v>
      </c>
      <c r="C127" s="2"/>
      <c r="D127" s="2"/>
      <c r="E127" s="38" t="n">
        <f aca="false">SUM(E122:E126)</f>
        <v>2697.38670672</v>
      </c>
      <c r="F127" s="48"/>
    </row>
    <row r="128" customFormat="false" ht="15.25" hidden="false" customHeight="false" outlineLevel="0" collapsed="false">
      <c r="B128" s="12" t="s">
        <v>41</v>
      </c>
      <c r="C128" s="4" t="s">
        <v>130</v>
      </c>
      <c r="D128" s="4"/>
      <c r="E128" s="34" t="n">
        <f aca="false">E116</f>
        <v>863.396523545499</v>
      </c>
      <c r="F128" s="48"/>
    </row>
    <row r="129" customFormat="false" ht="15.25" hidden="false" customHeight="false" outlineLevel="0" collapsed="false">
      <c r="B129" s="2" t="s">
        <v>131</v>
      </c>
      <c r="C129" s="2"/>
      <c r="D129" s="2"/>
      <c r="E129" s="38" t="n">
        <f aca="false">(E127+E108+E109)/(1-(D114+D112+D111)/100)</f>
        <v>3560.7832302655</v>
      </c>
      <c r="F129" s="48"/>
    </row>
  </sheetData>
  <mergeCells count="66">
    <mergeCell ref="B3:E5"/>
    <mergeCell ref="F3:F26"/>
    <mergeCell ref="B6:C6"/>
    <mergeCell ref="D6:E6"/>
    <mergeCell ref="B7:C7"/>
    <mergeCell ref="D7:E7"/>
    <mergeCell ref="B8:C8"/>
    <mergeCell ref="D8:E8"/>
    <mergeCell ref="B9:C9"/>
    <mergeCell ref="D9:E9"/>
    <mergeCell ref="B10:E10"/>
    <mergeCell ref="D11:E11"/>
    <mergeCell ref="D12:E12"/>
    <mergeCell ref="D13:E13"/>
    <mergeCell ref="D14:E14"/>
    <mergeCell ref="B15:E15"/>
    <mergeCell ref="B16:C16"/>
    <mergeCell ref="B17:C17"/>
    <mergeCell ref="B18:E18"/>
    <mergeCell ref="B19:E19"/>
    <mergeCell ref="D20:E20"/>
    <mergeCell ref="D21:E21"/>
    <mergeCell ref="D22:E22"/>
    <mergeCell ref="D23:E23"/>
    <mergeCell ref="D24:E24"/>
    <mergeCell ref="B25:E25"/>
    <mergeCell ref="B34:D34"/>
    <mergeCell ref="B35:E35"/>
    <mergeCell ref="B36:E36"/>
    <mergeCell ref="B41:D41"/>
    <mergeCell ref="B42:E42"/>
    <mergeCell ref="F43:F44"/>
    <mergeCell ref="B52:C52"/>
    <mergeCell ref="B53:E53"/>
    <mergeCell ref="F53:F54"/>
    <mergeCell ref="B61:C61"/>
    <mergeCell ref="B62:E62"/>
    <mergeCell ref="C63:D63"/>
    <mergeCell ref="B67:C67"/>
    <mergeCell ref="B68:E68"/>
    <mergeCell ref="B76:C76"/>
    <mergeCell ref="B77:E77"/>
    <mergeCell ref="B78:E78"/>
    <mergeCell ref="B87:C87"/>
    <mergeCell ref="B88:E88"/>
    <mergeCell ref="B92:C92"/>
    <mergeCell ref="B93:C93"/>
    <mergeCell ref="B94:E94"/>
    <mergeCell ref="B98:C98"/>
    <mergeCell ref="B99:E99"/>
    <mergeCell ref="B105:C105"/>
    <mergeCell ref="B106:E106"/>
    <mergeCell ref="B111:B112"/>
    <mergeCell ref="B116:C116"/>
    <mergeCell ref="B117:C118"/>
    <mergeCell ref="B119:D119"/>
    <mergeCell ref="B120:E120"/>
    <mergeCell ref="C121:D121"/>
    <mergeCell ref="C122:D122"/>
    <mergeCell ref="C123:D123"/>
    <mergeCell ref="C124:D124"/>
    <mergeCell ref="C125:D125"/>
    <mergeCell ref="C126:D126"/>
    <mergeCell ref="B127:D127"/>
    <mergeCell ref="C128:D128"/>
    <mergeCell ref="B129:D129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2:129"/>
  <sheetViews>
    <sheetView windowProtection="false" showFormulas="false" showGridLines="true" showRowColHeaders="true" showZeros="true" rightToLeft="false" tabSelected="false" showOutlineSymbols="true" defaultGridColor="true" view="normal" topLeftCell="A43" colorId="64" zoomScale="75" zoomScaleNormal="75" zoomScalePageLayoutView="100" workbookViewId="0">
      <selection pane="topLeft" activeCell="B56" activeCellId="0" sqref="B56"/>
    </sheetView>
  </sheetViews>
  <sheetFormatPr defaultRowHeight="14.05"/>
  <cols>
    <col collapsed="false" hidden="false" max="1" min="1" style="0" width="3.44651162790698"/>
    <col collapsed="false" hidden="false" max="2" min="2" style="0" width="5.29302325581395"/>
    <col collapsed="false" hidden="false" max="3" min="3" style="0" width="58.4558139534884"/>
    <col collapsed="false" hidden="false" max="4" min="4" style="0" width="16.246511627907"/>
    <col collapsed="false" hidden="false" max="5" min="5" style="0" width="20.306976744186"/>
    <col collapsed="false" hidden="false" max="6" min="6" style="0" width="14.2744186046512"/>
    <col collapsed="false" hidden="false" max="1025" min="7" style="0" width="8.61395348837209"/>
  </cols>
  <sheetData>
    <row r="2" customFormat="false" ht="15.25" hidden="false" customHeight="false" outlineLevel="0" collapsed="false">
      <c r="B2" s="1"/>
      <c r="C2" s="1"/>
    </row>
    <row r="3" customFormat="false" ht="14.05" hidden="false" customHeight="false" outlineLevel="0" collapsed="false">
      <c r="B3" s="2" t="s">
        <v>0</v>
      </c>
      <c r="C3" s="2"/>
      <c r="D3" s="2"/>
      <c r="E3" s="2"/>
      <c r="F3" s="3"/>
    </row>
    <row r="4" customFormat="false" ht="14.05" hidden="false" customHeight="false" outlineLevel="0" collapsed="false">
      <c r="B4" s="2"/>
      <c r="C4" s="2"/>
      <c r="D4" s="2"/>
      <c r="E4" s="2"/>
      <c r="F4" s="3"/>
    </row>
    <row r="5" customFormat="false" ht="14.05" hidden="false" customHeight="false" outlineLevel="0" collapsed="false">
      <c r="B5" s="2"/>
      <c r="C5" s="2"/>
      <c r="D5" s="2"/>
      <c r="E5" s="2"/>
      <c r="F5" s="3"/>
    </row>
    <row r="6" customFormat="false" ht="15.25" hidden="false" customHeight="false" outlineLevel="0" collapsed="false">
      <c r="B6" s="4" t="s">
        <v>1</v>
      </c>
      <c r="C6" s="4"/>
      <c r="D6" s="5"/>
      <c r="E6" s="5"/>
      <c r="F6" s="3"/>
    </row>
    <row r="7" customFormat="false" ht="15.25" hidden="false" customHeight="false" outlineLevel="0" collapsed="false">
      <c r="B7" s="4" t="s">
        <v>2</v>
      </c>
      <c r="C7" s="4"/>
      <c r="D7" s="5"/>
      <c r="E7" s="5"/>
      <c r="F7" s="3"/>
    </row>
    <row r="8" customFormat="false" ht="15.25" hidden="false" customHeight="false" outlineLevel="0" collapsed="false">
      <c r="B8" s="4" t="s">
        <v>3</v>
      </c>
      <c r="C8" s="4"/>
      <c r="D8" s="5"/>
      <c r="E8" s="5"/>
      <c r="F8" s="3"/>
    </row>
    <row r="9" customFormat="false" ht="15.25" hidden="false" customHeight="false" outlineLevel="0" collapsed="false">
      <c r="B9" s="4" t="s">
        <v>4</v>
      </c>
      <c r="C9" s="4"/>
      <c r="D9" s="5"/>
      <c r="E9" s="5"/>
      <c r="F9" s="3"/>
    </row>
    <row r="10" customFormat="false" ht="15.25" hidden="false" customHeight="false" outlineLevel="0" collapsed="false">
      <c r="B10" s="2" t="s">
        <v>5</v>
      </c>
      <c r="C10" s="2"/>
      <c r="D10" s="2"/>
      <c r="E10" s="2"/>
      <c r="F10" s="3"/>
    </row>
    <row r="11" customFormat="false" ht="15.25" hidden="false" customHeight="false" outlineLevel="0" collapsed="false">
      <c r="B11" s="6" t="s">
        <v>6</v>
      </c>
      <c r="C11" s="6" t="s">
        <v>7</v>
      </c>
      <c r="D11" s="5"/>
      <c r="E11" s="5"/>
      <c r="F11" s="3"/>
    </row>
    <row r="12" customFormat="false" ht="15.25" hidden="false" customHeight="false" outlineLevel="0" collapsed="false">
      <c r="B12" s="6" t="s">
        <v>8</v>
      </c>
      <c r="C12" s="6" t="s">
        <v>9</v>
      </c>
      <c r="D12" s="2" t="s">
        <v>10</v>
      </c>
      <c r="E12" s="2"/>
      <c r="F12" s="3"/>
    </row>
    <row r="13" customFormat="false" ht="15.9" hidden="false" customHeight="false" outlineLevel="0" collapsed="false">
      <c r="B13" s="6" t="s">
        <v>11</v>
      </c>
      <c r="C13" s="7" t="s">
        <v>12</v>
      </c>
      <c r="D13" s="2" t="s">
        <v>13</v>
      </c>
      <c r="E13" s="2"/>
      <c r="F13" s="3"/>
    </row>
    <row r="14" customFormat="false" ht="15.25" hidden="false" customHeight="false" outlineLevel="0" collapsed="false">
      <c r="B14" s="6" t="s">
        <v>14</v>
      </c>
      <c r="C14" s="6" t="s">
        <v>15</v>
      </c>
      <c r="D14" s="2" t="n">
        <v>12</v>
      </c>
      <c r="E14" s="2"/>
      <c r="F14" s="3"/>
    </row>
    <row r="15" s="8" customFormat="true" ht="15.25" hidden="false" customHeight="false" outlineLevel="0" collapsed="false">
      <c r="B15" s="2" t="s">
        <v>16</v>
      </c>
      <c r="C15" s="2"/>
      <c r="D15" s="2"/>
      <c r="E15" s="2"/>
      <c r="F15" s="3"/>
      <c r="AMJ15" s="0"/>
    </row>
    <row r="16" customFormat="false" ht="63.75" hidden="false" customHeight="true" outlineLevel="0" collapsed="false">
      <c r="B16" s="9" t="s">
        <v>17</v>
      </c>
      <c r="C16" s="9"/>
      <c r="D16" s="9" t="s">
        <v>18</v>
      </c>
      <c r="E16" s="10" t="s">
        <v>19</v>
      </c>
      <c r="F16" s="3"/>
    </row>
    <row r="17" customFormat="false" ht="15.25" hidden="false" customHeight="false" outlineLevel="0" collapsed="false">
      <c r="B17" s="2" t="s">
        <v>20</v>
      </c>
      <c r="C17" s="2"/>
      <c r="D17" s="6" t="s">
        <v>21</v>
      </c>
      <c r="E17" s="11" t="n">
        <v>1</v>
      </c>
      <c r="F17" s="3"/>
    </row>
    <row r="18" customFormat="false" ht="15.25" hidden="false" customHeight="false" outlineLevel="0" collapsed="false">
      <c r="B18" s="2" t="s">
        <v>22</v>
      </c>
      <c r="C18" s="2"/>
      <c r="D18" s="2"/>
      <c r="E18" s="2"/>
      <c r="F18" s="3"/>
    </row>
    <row r="19" customFormat="false" ht="15.25" hidden="false" customHeight="false" outlineLevel="0" collapsed="false">
      <c r="B19" s="2" t="s">
        <v>23</v>
      </c>
      <c r="C19" s="2"/>
      <c r="D19" s="2"/>
      <c r="E19" s="2"/>
      <c r="F19" s="3"/>
    </row>
    <row r="20" customFormat="false" ht="15.25" hidden="false" customHeight="false" outlineLevel="0" collapsed="false">
      <c r="B20" s="12" t="n">
        <v>1</v>
      </c>
      <c r="C20" s="6" t="s">
        <v>24</v>
      </c>
      <c r="D20" s="13" t="s">
        <v>136</v>
      </c>
      <c r="E20" s="13"/>
      <c r="F20" s="3"/>
    </row>
    <row r="21" customFormat="false" ht="15.25" hidden="false" customHeight="false" outlineLevel="0" collapsed="false">
      <c r="B21" s="12" t="n">
        <v>2</v>
      </c>
      <c r="C21" s="14" t="s">
        <v>26</v>
      </c>
      <c r="D21" s="13" t="s">
        <v>137</v>
      </c>
      <c r="E21" s="13"/>
      <c r="F21" s="3"/>
    </row>
    <row r="22" customFormat="false" ht="15.25" hidden="false" customHeight="false" outlineLevel="0" collapsed="false">
      <c r="B22" s="12" t="n">
        <v>2</v>
      </c>
      <c r="C22" s="6" t="s">
        <v>28</v>
      </c>
      <c r="D22" s="2" t="n">
        <v>1441</v>
      </c>
      <c r="E22" s="2"/>
      <c r="F22" s="3"/>
    </row>
    <row r="23" customFormat="false" ht="15.25" hidden="false" customHeight="false" outlineLevel="0" collapsed="false">
      <c r="B23" s="12" t="n">
        <v>3</v>
      </c>
      <c r="C23" s="6" t="s">
        <v>29</v>
      </c>
      <c r="D23" s="13" t="s">
        <v>136</v>
      </c>
      <c r="E23" s="13"/>
      <c r="F23" s="3"/>
    </row>
    <row r="24" customFormat="false" ht="15.25" hidden="false" customHeight="false" outlineLevel="0" collapsed="false">
      <c r="B24" s="12" t="n">
        <v>4</v>
      </c>
      <c r="C24" s="6" t="s">
        <v>30</v>
      </c>
      <c r="D24" s="15" t="n">
        <v>42736</v>
      </c>
      <c r="E24" s="15"/>
      <c r="F24" s="3"/>
    </row>
    <row r="25" customFormat="false" ht="15.25" hidden="false" customHeight="false" outlineLevel="0" collapsed="false">
      <c r="B25" s="2" t="s">
        <v>31</v>
      </c>
      <c r="C25" s="2"/>
      <c r="D25" s="2"/>
      <c r="E25" s="2"/>
      <c r="F25" s="3"/>
    </row>
    <row r="26" customFormat="false" ht="15.9" hidden="false" customHeight="false" outlineLevel="0" collapsed="false">
      <c r="B26" s="2" t="n">
        <v>1</v>
      </c>
      <c r="C26" s="2" t="s">
        <v>32</v>
      </c>
      <c r="D26" s="12" t="s">
        <v>33</v>
      </c>
      <c r="E26" s="16" t="s">
        <v>34</v>
      </c>
      <c r="F26" s="3"/>
    </row>
    <row r="27" customFormat="false" ht="15.9" hidden="false" customHeight="false" outlineLevel="0" collapsed="false">
      <c r="B27" s="12" t="s">
        <v>6</v>
      </c>
      <c r="C27" s="6" t="s">
        <v>35</v>
      </c>
      <c r="D27" s="6"/>
      <c r="E27" s="17" t="n">
        <v>1441</v>
      </c>
      <c r="F27" s="18"/>
    </row>
    <row r="28" customFormat="false" ht="15.25" hidden="false" customHeight="false" outlineLevel="0" collapsed="false">
      <c r="B28" s="12" t="s">
        <v>8</v>
      </c>
      <c r="C28" s="6" t="s">
        <v>36</v>
      </c>
      <c r="D28" s="19"/>
      <c r="E28" s="17"/>
      <c r="F28" s="20"/>
    </row>
    <row r="29" customFormat="false" ht="15.25" hidden="false" customHeight="false" outlineLevel="0" collapsed="false">
      <c r="B29" s="12" t="s">
        <v>11</v>
      </c>
      <c r="C29" s="6" t="s">
        <v>37</v>
      </c>
      <c r="D29" s="19"/>
      <c r="E29" s="17"/>
      <c r="F29" s="20"/>
    </row>
    <row r="30" customFormat="false" ht="15.25" hidden="false" customHeight="false" outlineLevel="0" collapsed="false">
      <c r="B30" s="12" t="s">
        <v>14</v>
      </c>
      <c r="C30" s="6" t="s">
        <v>38</v>
      </c>
      <c r="D30" s="19"/>
      <c r="E30" s="17"/>
      <c r="F30" s="20"/>
    </row>
    <row r="31" customFormat="false" ht="15.25" hidden="false" customHeight="false" outlineLevel="0" collapsed="false">
      <c r="B31" s="12" t="s">
        <v>39</v>
      </c>
      <c r="C31" s="6" t="s">
        <v>40</v>
      </c>
      <c r="D31" s="6"/>
      <c r="E31" s="17"/>
      <c r="F31" s="20"/>
    </row>
    <row r="32" customFormat="false" ht="15.25" hidden="false" customHeight="false" outlineLevel="0" collapsed="false">
      <c r="B32" s="12" t="s">
        <v>41</v>
      </c>
      <c r="C32" s="6" t="s">
        <v>42</v>
      </c>
      <c r="D32" s="6"/>
      <c r="E32" s="17"/>
      <c r="F32" s="20"/>
    </row>
    <row r="33" customFormat="false" ht="15.25" hidden="false" customHeight="false" outlineLevel="0" collapsed="false">
      <c r="B33" s="12" t="s">
        <v>43</v>
      </c>
      <c r="C33" s="6" t="s">
        <v>44</v>
      </c>
      <c r="D33" s="6"/>
      <c r="E33" s="17"/>
      <c r="F33" s="20"/>
    </row>
    <row r="34" customFormat="false" ht="15.25" hidden="false" customHeight="false" outlineLevel="0" collapsed="false">
      <c r="B34" s="21" t="s">
        <v>45</v>
      </c>
      <c r="C34" s="21"/>
      <c r="D34" s="21"/>
      <c r="E34" s="22" t="n">
        <f aca="false">E27</f>
        <v>1441</v>
      </c>
      <c r="F34" s="23"/>
    </row>
    <row r="35" customFormat="false" ht="15.25" hidden="false" customHeight="false" outlineLevel="0" collapsed="false">
      <c r="B35" s="2" t="s">
        <v>46</v>
      </c>
      <c r="C35" s="2"/>
      <c r="D35" s="2"/>
      <c r="E35" s="2"/>
      <c r="F35" s="23"/>
    </row>
    <row r="36" customFormat="false" ht="15.25" hidden="false" customHeight="false" outlineLevel="0" collapsed="false">
      <c r="B36" s="2" t="s">
        <v>47</v>
      </c>
      <c r="C36" s="2"/>
      <c r="D36" s="2"/>
      <c r="E36" s="2"/>
      <c r="F36" s="23"/>
    </row>
    <row r="37" customFormat="false" ht="15.25" hidden="false" customHeight="false" outlineLevel="0" collapsed="false">
      <c r="B37" s="2" t="s">
        <v>48</v>
      </c>
      <c r="C37" s="2" t="s">
        <v>49</v>
      </c>
      <c r="D37" s="12" t="s">
        <v>33</v>
      </c>
      <c r="E37" s="11" t="s">
        <v>34</v>
      </c>
      <c r="F37" s="18"/>
    </row>
    <row r="38" customFormat="false" ht="15.25" hidden="false" customHeight="false" outlineLevel="0" collapsed="false">
      <c r="B38" s="12" t="s">
        <v>6</v>
      </c>
      <c r="C38" s="24" t="s">
        <v>50</v>
      </c>
      <c r="D38" s="25" t="n">
        <v>0.0833</v>
      </c>
      <c r="E38" s="26" t="n">
        <f aca="false">$E$34*D38</f>
        <v>120.0353</v>
      </c>
      <c r="F38" s="27"/>
    </row>
    <row r="39" customFormat="false" ht="15.25" hidden="false" customHeight="false" outlineLevel="0" collapsed="false">
      <c r="B39" s="12" t="s">
        <v>8</v>
      </c>
      <c r="C39" s="24" t="s">
        <v>51</v>
      </c>
      <c r="D39" s="25" t="n">
        <v>0.0278</v>
      </c>
      <c r="E39" s="26" t="n">
        <f aca="false">$E$34*D39</f>
        <v>40.0598</v>
      </c>
      <c r="F39" s="28"/>
    </row>
    <row r="40" customFormat="false" ht="15.9" hidden="false" customHeight="false" outlineLevel="0" collapsed="false">
      <c r="B40" s="12" t="s">
        <v>11</v>
      </c>
      <c r="C40" s="7" t="s">
        <v>52</v>
      </c>
      <c r="D40" s="25" t="n">
        <f aca="false">(D38+D39)*D52</f>
        <v>0.0408848</v>
      </c>
      <c r="E40" s="26" t="n">
        <f aca="false">$E$34*D40</f>
        <v>58.9149968</v>
      </c>
      <c r="F40" s="29"/>
    </row>
    <row r="41" customFormat="false" ht="18.6" hidden="false" customHeight="true" outlineLevel="0" collapsed="false">
      <c r="B41" s="21" t="s">
        <v>53</v>
      </c>
      <c r="C41" s="21"/>
      <c r="D41" s="21"/>
      <c r="E41" s="22" t="n">
        <f aca="false">SUM(E38:E40)</f>
        <v>219.0100968</v>
      </c>
      <c r="G41" s="30"/>
      <c r="H41" s="30"/>
      <c r="I41" s="30"/>
    </row>
    <row r="42" customFormat="false" ht="15.25" hidden="false" customHeight="false" outlineLevel="0" collapsed="false">
      <c r="B42" s="31" t="s">
        <v>54</v>
      </c>
      <c r="C42" s="31"/>
      <c r="D42" s="31"/>
      <c r="E42" s="31"/>
      <c r="F42" s="30"/>
    </row>
    <row r="43" customFormat="false" ht="15.25" hidden="false" customHeight="false" outlineLevel="0" collapsed="false">
      <c r="B43" s="2" t="s">
        <v>55</v>
      </c>
      <c r="C43" s="2" t="s">
        <v>56</v>
      </c>
      <c r="D43" s="12" t="s">
        <v>33</v>
      </c>
      <c r="E43" s="11" t="s">
        <v>34</v>
      </c>
      <c r="F43" s="3"/>
      <c r="G43" s="32"/>
      <c r="H43" s="32"/>
    </row>
    <row r="44" customFormat="false" ht="15.25" hidden="false" customHeight="false" outlineLevel="0" collapsed="false">
      <c r="B44" s="12" t="s">
        <v>6</v>
      </c>
      <c r="C44" s="6" t="s">
        <v>57</v>
      </c>
      <c r="D44" s="33" t="n">
        <v>0.2</v>
      </c>
      <c r="E44" s="34" t="n">
        <f aca="false">$E$34*D44</f>
        <v>288.2</v>
      </c>
      <c r="F44" s="3"/>
    </row>
    <row r="45" customFormat="false" ht="15.25" hidden="false" customHeight="false" outlineLevel="0" collapsed="false">
      <c r="B45" s="12" t="s">
        <v>8</v>
      </c>
      <c r="C45" s="6" t="s">
        <v>58</v>
      </c>
      <c r="D45" s="33" t="n">
        <v>0.025</v>
      </c>
      <c r="E45" s="34" t="n">
        <f aca="false">$E$34*D45</f>
        <v>36.025</v>
      </c>
      <c r="F45" s="35"/>
    </row>
    <row r="46" customFormat="false" ht="15.25" hidden="false" customHeight="false" outlineLevel="0" collapsed="false">
      <c r="B46" s="12" t="s">
        <v>11</v>
      </c>
      <c r="C46" s="6" t="s">
        <v>59</v>
      </c>
      <c r="D46" s="33" t="n">
        <v>0.03</v>
      </c>
      <c r="E46" s="34" t="n">
        <f aca="false">$E$34*D46</f>
        <v>43.23</v>
      </c>
      <c r="F46" s="36"/>
    </row>
    <row r="47" customFormat="false" ht="15.25" hidden="false" customHeight="false" outlineLevel="0" collapsed="false">
      <c r="B47" s="12" t="s">
        <v>14</v>
      </c>
      <c r="C47" s="6" t="s">
        <v>60</v>
      </c>
      <c r="D47" s="33" t="n">
        <v>0.015</v>
      </c>
      <c r="E47" s="34" t="n">
        <f aca="false">$E$34*D47</f>
        <v>21.615</v>
      </c>
      <c r="F47" s="36"/>
    </row>
    <row r="48" customFormat="false" ht="15.25" hidden="false" customHeight="false" outlineLevel="0" collapsed="false">
      <c r="B48" s="12" t="s">
        <v>39</v>
      </c>
      <c r="C48" s="6" t="s">
        <v>61</v>
      </c>
      <c r="D48" s="33" t="n">
        <v>0.01</v>
      </c>
      <c r="E48" s="34" t="n">
        <f aca="false">$E$34*D48</f>
        <v>14.41</v>
      </c>
      <c r="F48" s="36"/>
    </row>
    <row r="49" customFormat="false" ht="15.25" hidden="false" customHeight="false" outlineLevel="0" collapsed="false">
      <c r="B49" s="12" t="s">
        <v>41</v>
      </c>
      <c r="C49" s="6" t="s">
        <v>62</v>
      </c>
      <c r="D49" s="33" t="n">
        <v>0.006</v>
      </c>
      <c r="E49" s="34" t="n">
        <f aca="false">$E$34*D49</f>
        <v>8.646</v>
      </c>
      <c r="F49" s="36"/>
    </row>
    <row r="50" customFormat="false" ht="15.25" hidden="false" customHeight="false" outlineLevel="0" collapsed="false">
      <c r="B50" s="12" t="s">
        <v>43</v>
      </c>
      <c r="C50" s="6" t="s">
        <v>63</v>
      </c>
      <c r="D50" s="33" t="n">
        <v>0.002</v>
      </c>
      <c r="E50" s="34" t="n">
        <f aca="false">$E$34*D50</f>
        <v>2.882</v>
      </c>
      <c r="F50" s="36"/>
    </row>
    <row r="51" customFormat="false" ht="15.25" hidden="false" customHeight="false" outlineLevel="0" collapsed="false">
      <c r="B51" s="12" t="s">
        <v>64</v>
      </c>
      <c r="C51" s="6" t="s">
        <v>65</v>
      </c>
      <c r="D51" s="33" t="n">
        <v>0.08</v>
      </c>
      <c r="E51" s="34" t="n">
        <f aca="false">$E$34*D51</f>
        <v>115.28</v>
      </c>
      <c r="F51" s="36"/>
    </row>
    <row r="52" customFormat="false" ht="15.25" hidden="false" customHeight="false" outlineLevel="0" collapsed="false">
      <c r="B52" s="2" t="s">
        <v>53</v>
      </c>
      <c r="C52" s="2"/>
      <c r="D52" s="37" t="n">
        <v>0.368</v>
      </c>
      <c r="E52" s="38" t="n">
        <f aca="false">SUM(E44:E51)</f>
        <v>530.288</v>
      </c>
      <c r="F52" s="36"/>
    </row>
    <row r="53" customFormat="false" ht="15.25" hidden="false" customHeight="false" outlineLevel="0" collapsed="false">
      <c r="B53" s="2" t="s">
        <v>66</v>
      </c>
      <c r="C53" s="2"/>
      <c r="D53" s="2"/>
      <c r="E53" s="2"/>
      <c r="F53" s="3"/>
    </row>
    <row r="54" customFormat="false" ht="15.25" hidden="false" customHeight="false" outlineLevel="0" collapsed="false">
      <c r="B54" s="2" t="s">
        <v>67</v>
      </c>
      <c r="C54" s="2" t="s">
        <v>68</v>
      </c>
      <c r="D54" s="6"/>
      <c r="E54" s="11" t="s">
        <v>34</v>
      </c>
      <c r="F54" s="3"/>
    </row>
    <row r="55" customFormat="false" ht="15.25" hidden="false" customHeight="false" outlineLevel="0" collapsed="false">
      <c r="B55" s="12" t="s">
        <v>6</v>
      </c>
      <c r="C55" s="6" t="s">
        <v>69</v>
      </c>
      <c r="D55" s="39" t="n">
        <v>2.75</v>
      </c>
      <c r="E55" s="26" t="n">
        <f aca="false">D55*2*22 - (E34*0.06)</f>
        <v>34.54</v>
      </c>
      <c r="F55" s="40"/>
    </row>
    <row r="56" customFormat="false" ht="15" hidden="false" customHeight="false" outlineLevel="0" collapsed="false">
      <c r="B56" s="12" t="s">
        <v>8</v>
      </c>
      <c r="C56" s="6" t="s">
        <v>70</v>
      </c>
      <c r="D56" s="39"/>
      <c r="E56" s="26"/>
      <c r="F56" s="40"/>
    </row>
    <row r="57" customFormat="false" ht="15.25" hidden="false" customHeight="false" outlineLevel="0" collapsed="false">
      <c r="B57" s="12" t="s">
        <v>11</v>
      </c>
      <c r="C57" s="6" t="s">
        <v>71</v>
      </c>
      <c r="D57" s="39"/>
      <c r="E57" s="26" t="n">
        <f aca="false">(1069.2/220)*80/12</f>
        <v>32.4</v>
      </c>
      <c r="F57" s="40"/>
    </row>
    <row r="58" s="41" customFormat="true" ht="15.25" hidden="false" customHeight="false" outlineLevel="0" collapsed="false">
      <c r="B58" s="12" t="s">
        <v>14</v>
      </c>
      <c r="C58" s="42" t="s">
        <v>72</v>
      </c>
      <c r="D58" s="43"/>
      <c r="E58" s="26"/>
      <c r="F58" s="40"/>
      <c r="AMJ58" s="0"/>
    </row>
    <row r="59" customFormat="false" ht="15" hidden="false" customHeight="false" outlineLevel="0" collapsed="false">
      <c r="A59" s="41"/>
      <c r="B59" s="12" t="s">
        <v>14</v>
      </c>
      <c r="C59" s="6" t="s">
        <v>73</v>
      </c>
      <c r="D59" s="43"/>
      <c r="E59" s="26" t="n">
        <v>7</v>
      </c>
      <c r="F59" s="40"/>
    </row>
    <row r="60" customFormat="false" ht="15.25" hidden="false" customHeight="false" outlineLevel="0" collapsed="false">
      <c r="B60" s="12" t="s">
        <v>39</v>
      </c>
      <c r="C60" s="6" t="s">
        <v>44</v>
      </c>
      <c r="D60" s="43"/>
      <c r="E60" s="26" t="n">
        <f aca="false">$E$34*D60</f>
        <v>0</v>
      </c>
      <c r="F60" s="40"/>
    </row>
    <row r="61" customFormat="false" ht="15.25" hidden="false" customHeight="false" outlineLevel="0" collapsed="false">
      <c r="B61" s="21" t="s">
        <v>74</v>
      </c>
      <c r="C61" s="21"/>
      <c r="D61" s="44"/>
      <c r="E61" s="22" t="n">
        <f aca="false">SUM(E55:E60)</f>
        <v>73.94</v>
      </c>
      <c r="F61" s="45"/>
    </row>
    <row r="62" customFormat="false" ht="15.25" hidden="false" customHeight="false" outlineLevel="0" collapsed="false">
      <c r="B62" s="2" t="s">
        <v>75</v>
      </c>
      <c r="C62" s="2"/>
      <c r="D62" s="2"/>
      <c r="E62" s="2"/>
    </row>
    <row r="63" customFormat="false" ht="15.25" hidden="false" customHeight="false" outlineLevel="0" collapsed="false">
      <c r="B63" s="2" t="n">
        <v>2</v>
      </c>
      <c r="C63" s="2" t="s">
        <v>76</v>
      </c>
      <c r="D63" s="2"/>
      <c r="E63" s="11" t="s">
        <v>34</v>
      </c>
      <c r="F63" s="46"/>
    </row>
    <row r="64" customFormat="false" ht="15.25" hidden="false" customHeight="false" outlineLevel="0" collapsed="false">
      <c r="B64" s="12" t="s">
        <v>48</v>
      </c>
      <c r="C64" s="6" t="s">
        <v>77</v>
      </c>
      <c r="D64" s="47"/>
      <c r="E64" s="26" t="n">
        <f aca="false">E41</f>
        <v>219.0100968</v>
      </c>
      <c r="F64" s="48"/>
    </row>
    <row r="65" customFormat="false" ht="15.9" hidden="false" customHeight="false" outlineLevel="0" collapsed="false">
      <c r="B65" s="12" t="s">
        <v>55</v>
      </c>
      <c r="C65" s="7" t="s">
        <v>56</v>
      </c>
      <c r="D65" s="47"/>
      <c r="E65" s="26" t="n">
        <f aca="false">E52</f>
        <v>530.288</v>
      </c>
      <c r="F65" s="48"/>
    </row>
    <row r="66" customFormat="false" ht="15.9" hidden="false" customHeight="false" outlineLevel="0" collapsed="false">
      <c r="B66" s="12" t="s">
        <v>67</v>
      </c>
      <c r="C66" s="7" t="s">
        <v>68</v>
      </c>
      <c r="D66" s="47"/>
      <c r="E66" s="26" t="n">
        <f aca="false">E61</f>
        <v>73.94</v>
      </c>
      <c r="F66" s="48"/>
    </row>
    <row r="67" s="41" customFormat="true" ht="15.25" hidden="false" customHeight="false" outlineLevel="0" collapsed="false">
      <c r="B67" s="21" t="s">
        <v>74</v>
      </c>
      <c r="C67" s="21"/>
      <c r="D67" s="47"/>
      <c r="E67" s="22" t="n">
        <f aca="false">SUM(E64:E66)</f>
        <v>823.2380968</v>
      </c>
      <c r="F67" s="48"/>
      <c r="AMJ67" s="0"/>
    </row>
    <row r="68" customFormat="false" ht="17.65" hidden="false" customHeight="true" outlineLevel="0" collapsed="false">
      <c r="B68" s="2" t="s">
        <v>78</v>
      </c>
      <c r="C68" s="2"/>
      <c r="D68" s="2"/>
      <c r="E68" s="2"/>
      <c r="F68" s="36"/>
      <c r="G68" s="49"/>
    </row>
    <row r="69" s="8" customFormat="true" ht="15.25" hidden="false" customHeight="false" outlineLevel="0" collapsed="false">
      <c r="B69" s="2" t="n">
        <v>3</v>
      </c>
      <c r="C69" s="2" t="s">
        <v>79</v>
      </c>
      <c r="D69" s="12" t="s">
        <v>33</v>
      </c>
      <c r="E69" s="11" t="s">
        <v>34</v>
      </c>
      <c r="F69" s="36"/>
      <c r="AMJ69" s="0"/>
    </row>
    <row r="70" customFormat="false" ht="15.25" hidden="false" customHeight="false" outlineLevel="0" collapsed="false">
      <c r="A70" s="8"/>
      <c r="B70" s="12" t="s">
        <v>6</v>
      </c>
      <c r="C70" s="6" t="s">
        <v>80</v>
      </c>
      <c r="D70" s="47" t="n">
        <v>0.00416666666666667</v>
      </c>
      <c r="E70" s="50" t="n">
        <f aca="false">$E$34*D70</f>
        <v>6.00416666666667</v>
      </c>
      <c r="F70" s="36"/>
    </row>
    <row r="71" customFormat="false" ht="15.9" hidden="false" customHeight="false" outlineLevel="0" collapsed="false">
      <c r="A71" s="8"/>
      <c r="B71" s="12" t="s">
        <v>8</v>
      </c>
      <c r="C71" s="7" t="s">
        <v>81</v>
      </c>
      <c r="D71" s="47" t="n">
        <f aca="false">D70*D51</f>
        <v>0.000333333333333334</v>
      </c>
      <c r="E71" s="50" t="n">
        <f aca="false">$E$34*D71</f>
        <v>0.480333333333334</v>
      </c>
      <c r="F71" s="36"/>
    </row>
    <row r="72" customFormat="false" ht="15.25" hidden="false" customHeight="false" outlineLevel="0" collapsed="false">
      <c r="A72" s="8"/>
      <c r="B72" s="12" t="s">
        <v>11</v>
      </c>
      <c r="C72" s="6" t="s">
        <v>82</v>
      </c>
      <c r="D72" s="47" t="n">
        <v>0.043</v>
      </c>
      <c r="E72" s="50" t="n">
        <f aca="false">$E$34*D72</f>
        <v>61.963</v>
      </c>
      <c r="F72" s="36"/>
    </row>
    <row r="73" customFormat="false" ht="15.25" hidden="false" customHeight="false" outlineLevel="0" collapsed="false">
      <c r="A73" s="8"/>
      <c r="B73" s="12" t="s">
        <v>14</v>
      </c>
      <c r="C73" s="6" t="s">
        <v>83</v>
      </c>
      <c r="D73" s="51" t="n">
        <v>0.0194444444444444</v>
      </c>
      <c r="E73" s="50" t="n">
        <f aca="false">$E$34*D73</f>
        <v>28.0194444444444</v>
      </c>
      <c r="F73" s="36"/>
    </row>
    <row r="74" customFormat="false" ht="23.3" hidden="false" customHeight="true" outlineLevel="0" collapsed="false">
      <c r="A74" s="8"/>
      <c r="B74" s="12" t="s">
        <v>39</v>
      </c>
      <c r="C74" s="7" t="s">
        <v>84</v>
      </c>
      <c r="D74" s="47" t="n">
        <f aca="false">D73*D52</f>
        <v>0.00715555555555554</v>
      </c>
      <c r="E74" s="50" t="n">
        <f aca="false">$E$34*D74</f>
        <v>10.3111555555555</v>
      </c>
      <c r="F74" s="48"/>
    </row>
    <row r="75" customFormat="false" ht="15.25" hidden="false" customHeight="false" outlineLevel="0" collapsed="false">
      <c r="B75" s="12" t="s">
        <v>8</v>
      </c>
      <c r="C75" s="6" t="s">
        <v>85</v>
      </c>
      <c r="D75" s="47" t="n">
        <v>0.000776</v>
      </c>
      <c r="E75" s="50" t="n">
        <f aca="false">$E$34*D75</f>
        <v>1.118216</v>
      </c>
      <c r="F75" s="48"/>
      <c r="G75" s="52"/>
    </row>
    <row r="76" s="41" customFormat="true" ht="15.25" hidden="false" customHeight="false" outlineLevel="0" collapsed="false">
      <c r="B76" s="21" t="s">
        <v>74</v>
      </c>
      <c r="C76" s="21"/>
      <c r="D76" s="53" t="n">
        <f aca="false">SUM(D70:D75)</f>
        <v>0.0748759999999999</v>
      </c>
      <c r="E76" s="22" t="n">
        <f aca="false">SUM(E70:E75)</f>
        <v>107.896316</v>
      </c>
      <c r="F76" s="48"/>
      <c r="G76" s="46"/>
      <c r="AMJ76" s="0"/>
    </row>
    <row r="77" customFormat="false" ht="15.25" hidden="false" customHeight="false" outlineLevel="0" collapsed="false">
      <c r="B77" s="2" t="s">
        <v>86</v>
      </c>
      <c r="C77" s="2"/>
      <c r="D77" s="2"/>
      <c r="E77" s="2"/>
      <c r="G77" s="52"/>
    </row>
    <row r="78" customFormat="false" ht="15.25" hidden="false" customHeight="false" outlineLevel="0" collapsed="false">
      <c r="B78" s="2" t="s">
        <v>87</v>
      </c>
      <c r="C78" s="2"/>
      <c r="D78" s="2"/>
      <c r="E78" s="2"/>
      <c r="G78" s="52"/>
    </row>
    <row r="79" s="8" customFormat="true" ht="15.25" hidden="false" customHeight="false" outlineLevel="0" collapsed="false">
      <c r="B79" s="2" t="s">
        <v>88</v>
      </c>
      <c r="C79" s="2" t="s">
        <v>89</v>
      </c>
      <c r="D79" s="12" t="s">
        <v>33</v>
      </c>
      <c r="E79" s="11" t="s">
        <v>34</v>
      </c>
      <c r="F79" s="36"/>
      <c r="G79" s="52"/>
      <c r="AMJ79" s="0"/>
    </row>
    <row r="80" customFormat="false" ht="15.25" hidden="false" customHeight="false" outlineLevel="0" collapsed="false">
      <c r="A80" s="8"/>
      <c r="B80" s="12" t="s">
        <v>6</v>
      </c>
      <c r="C80" s="6" t="s">
        <v>90</v>
      </c>
      <c r="D80" s="47" t="n">
        <v>0.0833</v>
      </c>
      <c r="E80" s="26" t="n">
        <f aca="false">$E$34*D80</f>
        <v>120.0353</v>
      </c>
      <c r="F80" s="48"/>
      <c r="G80" s="52"/>
    </row>
    <row r="81" customFormat="false" ht="15.9" hidden="false" customHeight="false" outlineLevel="0" collapsed="false">
      <c r="B81" s="12" t="s">
        <v>8</v>
      </c>
      <c r="C81" s="7" t="s">
        <v>91</v>
      </c>
      <c r="D81" s="47" t="n">
        <v>0.0028</v>
      </c>
      <c r="E81" s="26" t="n">
        <f aca="false">$E$34*D81</f>
        <v>4.0348</v>
      </c>
      <c r="F81" s="48"/>
    </row>
    <row r="82" s="41" customFormat="true" ht="15.25" hidden="false" customHeight="false" outlineLevel="0" collapsed="false">
      <c r="B82" s="12" t="s">
        <v>11</v>
      </c>
      <c r="C82" s="6" t="s">
        <v>92</v>
      </c>
      <c r="D82" s="47" t="n">
        <v>0.0002</v>
      </c>
      <c r="E82" s="26" t="n">
        <f aca="false">$E$34*D82</f>
        <v>0.2882</v>
      </c>
      <c r="F82" s="48"/>
      <c r="AMJ82" s="0"/>
    </row>
    <row r="83" customFormat="false" ht="15.25" hidden="false" customHeight="false" outlineLevel="0" collapsed="false">
      <c r="B83" s="12" t="s">
        <v>14</v>
      </c>
      <c r="C83" s="6" t="s">
        <v>93</v>
      </c>
      <c r="D83" s="51" t="n">
        <v>0.0003</v>
      </c>
      <c r="E83" s="26" t="n">
        <f aca="false">$E$34*D83</f>
        <v>0.4323</v>
      </c>
      <c r="F83" s="48"/>
    </row>
    <row r="84" s="8" customFormat="true" ht="15.9" hidden="false" customHeight="false" outlineLevel="0" collapsed="false">
      <c r="B84" s="12" t="s">
        <v>39</v>
      </c>
      <c r="C84" s="7" t="s">
        <v>94</v>
      </c>
      <c r="D84" s="47" t="n">
        <v>0.00074</v>
      </c>
      <c r="E84" s="26" t="n">
        <f aca="false">$E$34*D84</f>
        <v>1.06634</v>
      </c>
      <c r="F84" s="48"/>
      <c r="AMJ84" s="0"/>
    </row>
    <row r="85" customFormat="false" ht="15.25" hidden="false" customHeight="false" outlineLevel="0" collapsed="false">
      <c r="B85" s="12" t="s">
        <v>41</v>
      </c>
      <c r="C85" s="6" t="s">
        <v>44</v>
      </c>
      <c r="D85" s="47"/>
      <c r="E85" s="26" t="n">
        <f aca="false">$E$34*D85</f>
        <v>0</v>
      </c>
      <c r="F85" s="48"/>
    </row>
    <row r="86" customFormat="false" ht="15.9" hidden="false" customHeight="false" outlineLevel="0" collapsed="false">
      <c r="B86" s="12" t="s">
        <v>43</v>
      </c>
      <c r="C86" s="7" t="s">
        <v>52</v>
      </c>
      <c r="D86" s="47" t="n">
        <f aca="false">SUM(D80:D84)*D52</f>
        <v>0.03214112</v>
      </c>
      <c r="E86" s="26" t="n">
        <f aca="false">$E$34*D86</f>
        <v>46.31535392</v>
      </c>
      <c r="F86" s="48"/>
    </row>
    <row r="87" customFormat="false" ht="15.25" hidden="false" customHeight="false" outlineLevel="0" collapsed="false">
      <c r="B87" s="21" t="s">
        <v>74</v>
      </c>
      <c r="C87" s="21"/>
      <c r="D87" s="47"/>
      <c r="E87" s="22" t="n">
        <f aca="false">SUM(E80:E86)</f>
        <v>172.17229392</v>
      </c>
      <c r="F87" s="48"/>
    </row>
    <row r="88" s="8" customFormat="true" ht="15.25" hidden="false" customHeight="false" outlineLevel="0" collapsed="false">
      <c r="B88" s="54" t="s">
        <v>95</v>
      </c>
      <c r="C88" s="54"/>
      <c r="D88" s="54"/>
      <c r="E88" s="54"/>
      <c r="F88" s="52"/>
      <c r="AMJ88" s="0"/>
    </row>
    <row r="89" customFormat="false" ht="15.9" hidden="false" customHeight="false" outlineLevel="0" collapsed="false">
      <c r="B89" s="2" t="s">
        <v>96</v>
      </c>
      <c r="C89" s="55" t="s">
        <v>97</v>
      </c>
      <c r="D89" s="12"/>
      <c r="E89" s="11" t="s">
        <v>34</v>
      </c>
      <c r="F89" s="48"/>
    </row>
    <row r="90" s="8" customFormat="true" ht="15.25" hidden="false" customHeight="false" outlineLevel="0" collapsed="false">
      <c r="B90" s="12" t="s">
        <v>6</v>
      </c>
      <c r="C90" s="6" t="s">
        <v>98</v>
      </c>
      <c r="D90" s="33"/>
      <c r="E90" s="26"/>
      <c r="F90" s="48"/>
      <c r="AMJ90" s="0"/>
    </row>
    <row r="91" customFormat="false" ht="15.9" hidden="false" customHeight="false" outlineLevel="0" collapsed="false">
      <c r="A91" s="8"/>
      <c r="B91" s="12" t="s">
        <v>8</v>
      </c>
      <c r="C91" s="7" t="s">
        <v>52</v>
      </c>
      <c r="D91" s="33"/>
      <c r="E91" s="26"/>
      <c r="F91" s="48"/>
    </row>
    <row r="92" customFormat="false" ht="15.25" hidden="false" customHeight="false" outlineLevel="0" collapsed="false">
      <c r="B92" s="2" t="s">
        <v>74</v>
      </c>
      <c r="C92" s="2"/>
      <c r="D92" s="33"/>
      <c r="E92" s="26"/>
      <c r="F92" s="48"/>
      <c r="G92" s="56"/>
    </row>
    <row r="93" customFormat="false" ht="15.25" hidden="false" customHeight="false" outlineLevel="0" collapsed="false">
      <c r="B93" s="21" t="s">
        <v>74</v>
      </c>
      <c r="C93" s="21"/>
      <c r="D93" s="57"/>
      <c r="E93" s="22"/>
      <c r="F93" s="48"/>
      <c r="G93" s="52"/>
    </row>
    <row r="94" customFormat="false" ht="17.85" hidden="false" customHeight="true" outlineLevel="0" collapsed="false">
      <c r="A94" s="58"/>
      <c r="B94" s="55" t="s">
        <v>99</v>
      </c>
      <c r="C94" s="55"/>
      <c r="D94" s="55"/>
      <c r="E94" s="55"/>
      <c r="G94" s="52"/>
    </row>
    <row r="95" s="8" customFormat="true" ht="15.25" hidden="false" customHeight="false" outlineLevel="0" collapsed="false">
      <c r="B95" s="2" t="n">
        <v>4</v>
      </c>
      <c r="C95" s="2" t="s">
        <v>100</v>
      </c>
      <c r="D95" s="12" t="s">
        <v>33</v>
      </c>
      <c r="E95" s="11" t="s">
        <v>34</v>
      </c>
      <c r="F95" s="52"/>
      <c r="G95" s="52"/>
      <c r="AMJ95" s="0"/>
    </row>
    <row r="96" customFormat="false" ht="15.25" hidden="false" customHeight="false" outlineLevel="0" collapsed="false">
      <c r="A96" s="8"/>
      <c r="B96" s="12" t="s">
        <v>88</v>
      </c>
      <c r="C96" s="6" t="s">
        <v>101</v>
      </c>
      <c r="D96" s="59"/>
      <c r="E96" s="26" t="n">
        <f aca="false">E87</f>
        <v>172.17229392</v>
      </c>
      <c r="F96" s="20"/>
      <c r="G96" s="52"/>
    </row>
    <row r="97" customFormat="false" ht="21" hidden="false" customHeight="true" outlineLevel="0" collapsed="false">
      <c r="B97" s="12" t="s">
        <v>96</v>
      </c>
      <c r="C97" s="6" t="s">
        <v>97</v>
      </c>
      <c r="D97" s="59"/>
      <c r="E97" s="26"/>
      <c r="F97" s="20"/>
    </row>
    <row r="98" customFormat="false" ht="15.25" hidden="false" customHeight="false" outlineLevel="0" collapsed="false">
      <c r="B98" s="21" t="s">
        <v>74</v>
      </c>
      <c r="C98" s="21"/>
      <c r="D98" s="57"/>
      <c r="E98" s="22" t="n">
        <f aca="false">SUM(E96:E97)</f>
        <v>172.17229392</v>
      </c>
      <c r="F98" s="60"/>
    </row>
    <row r="99" customFormat="false" ht="15.25" hidden="false" customHeight="false" outlineLevel="0" collapsed="false">
      <c r="B99" s="2" t="s">
        <v>102</v>
      </c>
      <c r="C99" s="2"/>
      <c r="D99" s="2"/>
      <c r="E99" s="2"/>
    </row>
    <row r="100" customFormat="false" ht="15" hidden="false" customHeight="false" outlineLevel="0" collapsed="false">
      <c r="B100" s="2" t="n">
        <v>5</v>
      </c>
      <c r="C100" s="2" t="s">
        <v>103</v>
      </c>
      <c r="D100" s="12" t="s">
        <v>33</v>
      </c>
      <c r="E100" s="11" t="s">
        <v>34</v>
      </c>
    </row>
    <row r="101" customFormat="false" ht="15" hidden="false" customHeight="false" outlineLevel="0" collapsed="false">
      <c r="B101" s="12" t="s">
        <v>6</v>
      </c>
      <c r="C101" s="4" t="s">
        <v>104</v>
      </c>
      <c r="D101" s="12"/>
      <c r="E101" s="50" t="n">
        <v>46.56</v>
      </c>
    </row>
    <row r="102" customFormat="false" ht="15" hidden="false" customHeight="false" outlineLevel="0" collapsed="false">
      <c r="B102" s="12" t="s">
        <v>8</v>
      </c>
      <c r="C102" s="4" t="s">
        <v>105</v>
      </c>
      <c r="D102" s="12"/>
      <c r="E102" s="50" t="n">
        <v>0.31</v>
      </c>
    </row>
    <row r="103" customFormat="false" ht="15" hidden="false" customHeight="false" outlineLevel="0" collapsed="false">
      <c r="B103" s="12" t="s">
        <v>11</v>
      </c>
      <c r="C103" s="4" t="s">
        <v>106</v>
      </c>
      <c r="D103" s="12"/>
      <c r="E103" s="50" t="n">
        <v>87.66</v>
      </c>
    </row>
    <row r="104" s="8" customFormat="true" ht="15" hidden="false" customHeight="false" outlineLevel="0" collapsed="false">
      <c r="B104" s="12" t="s">
        <v>14</v>
      </c>
      <c r="C104" s="4" t="s">
        <v>44</v>
      </c>
      <c r="D104" s="37"/>
      <c r="E104" s="50"/>
      <c r="F104" s="48"/>
      <c r="AMJ104" s="0"/>
    </row>
    <row r="105" customFormat="false" ht="15" hidden="false" customHeight="false" outlineLevel="0" collapsed="false">
      <c r="A105" s="8"/>
      <c r="B105" s="21" t="s">
        <v>74</v>
      </c>
      <c r="C105" s="21"/>
      <c r="D105" s="37"/>
      <c r="E105" s="71" t="n">
        <f aca="false">SUM(E101:E103)</f>
        <v>134.53</v>
      </c>
      <c r="F105" s="48"/>
    </row>
    <row r="106" customFormat="false" ht="15.25" hidden="false" customHeight="false" outlineLevel="0" collapsed="false">
      <c r="A106" s="8"/>
      <c r="B106" s="2" t="s">
        <v>107</v>
      </c>
      <c r="C106" s="2"/>
      <c r="D106" s="2"/>
      <c r="E106" s="2"/>
      <c r="F106" s="48"/>
    </row>
    <row r="107" customFormat="false" ht="15.25" hidden="false" customHeight="false" outlineLevel="0" collapsed="false">
      <c r="A107" s="8"/>
      <c r="B107" s="2" t="n">
        <v>6</v>
      </c>
      <c r="C107" s="54" t="s">
        <v>108</v>
      </c>
      <c r="D107" s="37" t="s">
        <v>109</v>
      </c>
      <c r="E107" s="38"/>
      <c r="F107" s="48"/>
    </row>
    <row r="108" customFormat="false" ht="15.25" hidden="false" customHeight="false" outlineLevel="0" collapsed="false">
      <c r="B108" s="12" t="s">
        <v>6</v>
      </c>
      <c r="C108" s="61" t="s">
        <v>110</v>
      </c>
      <c r="D108" s="25" t="n">
        <v>0.06</v>
      </c>
      <c r="E108" s="34" t="n">
        <f aca="false">E127*D108</f>
        <v>160.7302024032</v>
      </c>
      <c r="F108" s="48"/>
    </row>
    <row r="109" customFormat="false" ht="15.25" hidden="false" customHeight="false" outlineLevel="0" collapsed="false">
      <c r="B109" s="12" t="s">
        <v>8</v>
      </c>
      <c r="C109" s="61" t="s">
        <v>111</v>
      </c>
      <c r="D109" s="25" t="n">
        <v>0.0679</v>
      </c>
      <c r="E109" s="34" t="n">
        <f aca="false">(E127+E108)*D109</f>
        <v>192.806593129465</v>
      </c>
      <c r="F109" s="48"/>
    </row>
    <row r="110" customFormat="false" ht="15.25" hidden="false" customHeight="false" outlineLevel="0" collapsed="false">
      <c r="B110" s="62" t="s">
        <v>11</v>
      </c>
      <c r="C110" s="6" t="s">
        <v>112</v>
      </c>
      <c r="D110" s="63"/>
      <c r="E110" s="34"/>
      <c r="F110" s="48"/>
    </row>
    <row r="111" customFormat="false" ht="15.25" hidden="false" customHeight="false" outlineLevel="0" collapsed="false">
      <c r="B111" s="62" t="s">
        <v>113</v>
      </c>
      <c r="C111" s="6" t="s">
        <v>114</v>
      </c>
      <c r="D111" s="63" t="n">
        <v>1.65</v>
      </c>
      <c r="E111" s="34" t="n">
        <f aca="false">E129*D111/100</f>
        <v>58.3488778859113</v>
      </c>
      <c r="F111" s="48"/>
    </row>
    <row r="112" customFormat="false" ht="15.25" hidden="false" customHeight="false" outlineLevel="0" collapsed="false">
      <c r="B112" s="62"/>
      <c r="C112" s="6" t="s">
        <v>115</v>
      </c>
      <c r="D112" s="63" t="n">
        <v>7.6</v>
      </c>
      <c r="E112" s="34" t="n">
        <f aca="false">E129*D112/100</f>
        <v>268.758467838137</v>
      </c>
      <c r="F112" s="48"/>
      <c r="G112" s="64"/>
    </row>
    <row r="113" customFormat="false" ht="15.25" hidden="false" customHeight="false" outlineLevel="0" collapsed="false">
      <c r="B113" s="62" t="s">
        <v>116</v>
      </c>
      <c r="C113" s="6" t="s">
        <v>117</v>
      </c>
      <c r="D113" s="63"/>
      <c r="E113" s="34"/>
      <c r="F113" s="48"/>
      <c r="G113" s="64"/>
    </row>
    <row r="114" customFormat="false" ht="15.25" hidden="false" customHeight="false" outlineLevel="0" collapsed="false">
      <c r="B114" s="62" t="s">
        <v>118</v>
      </c>
      <c r="C114" s="6" t="s">
        <v>119</v>
      </c>
      <c r="D114" s="63" t="n">
        <v>5</v>
      </c>
      <c r="E114" s="34" t="n">
        <f aca="false">E129*D114/100</f>
        <v>176.814781472459</v>
      </c>
      <c r="F114" s="48"/>
      <c r="G114" s="32"/>
    </row>
    <row r="115" customFormat="false" ht="14.05" hidden="false" customHeight="false" outlineLevel="0" collapsed="false">
      <c r="G115" s="65"/>
    </row>
    <row r="116" customFormat="false" ht="15.25" hidden="false" customHeight="false" outlineLevel="0" collapsed="false">
      <c r="B116" s="21" t="s">
        <v>120</v>
      </c>
      <c r="C116" s="21"/>
      <c r="D116" s="2" t="n">
        <f aca="false">D111+D112+D114</f>
        <v>14.25</v>
      </c>
      <c r="E116" s="38" t="n">
        <f aca="false">SUM(E108:E114)</f>
        <v>857.458922729172</v>
      </c>
      <c r="F116" s="48"/>
      <c r="G116" s="32"/>
    </row>
    <row r="117" customFormat="false" ht="17.1" hidden="false" customHeight="true" outlineLevel="0" collapsed="false">
      <c r="B117" s="9" t="s">
        <v>121</v>
      </c>
      <c r="C117" s="9"/>
      <c r="D117" s="66" t="n">
        <f aca="false">(1-(D111+D112+D114)/100)</f>
        <v>0.8575</v>
      </c>
      <c r="E117" s="67"/>
      <c r="F117" s="30"/>
      <c r="G117" s="64"/>
    </row>
    <row r="118" customFormat="false" ht="16.75" hidden="false" customHeight="true" outlineLevel="0" collapsed="false">
      <c r="B118" s="9"/>
      <c r="C118" s="9"/>
      <c r="D118" s="68" t="n">
        <f aca="false">(E127+E108+E109)/D117</f>
        <v>3536.29562944917</v>
      </c>
      <c r="E118" s="68"/>
      <c r="F118" s="69"/>
      <c r="G118" s="32"/>
    </row>
    <row r="119" s="8" customFormat="true" ht="15.25" hidden="false" customHeight="false" outlineLevel="0" collapsed="false">
      <c r="B119" s="12" t="s">
        <v>74</v>
      </c>
      <c r="C119" s="12"/>
      <c r="D119" s="12"/>
      <c r="E119" s="34"/>
      <c r="F119" s="69"/>
      <c r="G119" s="64"/>
      <c r="AMJ119" s="0"/>
    </row>
    <row r="120" customFormat="false" ht="17.1" hidden="false" customHeight="true" outlineLevel="0" collapsed="false">
      <c r="B120" s="2" t="s">
        <v>122</v>
      </c>
      <c r="C120" s="2"/>
      <c r="D120" s="2"/>
      <c r="E120" s="2"/>
      <c r="F120" s="69"/>
    </row>
    <row r="121" customFormat="false" ht="30.75" hidden="false" customHeight="true" outlineLevel="0" collapsed="false">
      <c r="B121" s="2"/>
      <c r="C121" s="55" t="s">
        <v>123</v>
      </c>
      <c r="D121" s="55"/>
      <c r="E121" s="11" t="s">
        <v>34</v>
      </c>
      <c r="F121" s="69"/>
    </row>
    <row r="122" customFormat="false" ht="15.25" hidden="false" customHeight="false" outlineLevel="0" collapsed="false">
      <c r="B122" s="12" t="s">
        <v>6</v>
      </c>
      <c r="C122" s="4" t="s">
        <v>124</v>
      </c>
      <c r="D122" s="4"/>
      <c r="E122" s="34" t="n">
        <f aca="false">E34</f>
        <v>1441</v>
      </c>
      <c r="F122" s="48"/>
    </row>
    <row r="123" customFormat="false" ht="15.25" hidden="false" customHeight="false" outlineLevel="0" collapsed="false">
      <c r="B123" s="12" t="s">
        <v>8</v>
      </c>
      <c r="C123" s="4" t="s">
        <v>125</v>
      </c>
      <c r="D123" s="4"/>
      <c r="E123" s="34" t="n">
        <f aca="false">E67</f>
        <v>823.2380968</v>
      </c>
      <c r="F123" s="48"/>
    </row>
    <row r="124" customFormat="false" ht="16.5" hidden="false" customHeight="true" outlineLevel="0" collapsed="false">
      <c r="B124" s="12" t="s">
        <v>11</v>
      </c>
      <c r="C124" s="70" t="s">
        <v>126</v>
      </c>
      <c r="D124" s="70"/>
      <c r="E124" s="34" t="n">
        <f aca="false">E76</f>
        <v>107.896316</v>
      </c>
      <c r="F124" s="48"/>
    </row>
    <row r="125" customFormat="false" ht="15.25" hidden="false" customHeight="false" outlineLevel="0" collapsed="false">
      <c r="B125" s="12" t="s">
        <v>14</v>
      </c>
      <c r="C125" s="4" t="s">
        <v>127</v>
      </c>
      <c r="D125" s="4"/>
      <c r="E125" s="34" t="n">
        <f aca="false">E98</f>
        <v>172.17229392</v>
      </c>
      <c r="F125" s="48"/>
    </row>
    <row r="126" customFormat="false" ht="15.25" hidden="false" customHeight="false" outlineLevel="0" collapsed="false">
      <c r="B126" s="12" t="s">
        <v>39</v>
      </c>
      <c r="C126" s="4" t="s">
        <v>128</v>
      </c>
      <c r="D126" s="4"/>
      <c r="E126" s="34" t="n">
        <f aca="false">E105</f>
        <v>134.53</v>
      </c>
      <c r="F126" s="48"/>
    </row>
    <row r="127" customFormat="false" ht="15.25" hidden="false" customHeight="false" outlineLevel="0" collapsed="false">
      <c r="B127" s="2" t="s">
        <v>129</v>
      </c>
      <c r="C127" s="2"/>
      <c r="D127" s="2"/>
      <c r="E127" s="38" t="n">
        <f aca="false">SUM(E122:E126)</f>
        <v>2678.83670672</v>
      </c>
      <c r="F127" s="48"/>
    </row>
    <row r="128" customFormat="false" ht="15.25" hidden="false" customHeight="false" outlineLevel="0" collapsed="false">
      <c r="B128" s="12" t="s">
        <v>41</v>
      </c>
      <c r="C128" s="4" t="s">
        <v>130</v>
      </c>
      <c r="D128" s="4"/>
      <c r="E128" s="34" t="n">
        <f aca="false">E116</f>
        <v>857.458922729172</v>
      </c>
      <c r="F128" s="48"/>
    </row>
    <row r="129" customFormat="false" ht="15.25" hidden="false" customHeight="false" outlineLevel="0" collapsed="false">
      <c r="B129" s="2" t="s">
        <v>131</v>
      </c>
      <c r="C129" s="2"/>
      <c r="D129" s="2"/>
      <c r="E129" s="38" t="n">
        <f aca="false">(E127+E108+E109)/(1-(D114+D112+D111)/100)</f>
        <v>3536.29562944917</v>
      </c>
      <c r="F129" s="48"/>
    </row>
  </sheetData>
  <mergeCells count="66">
    <mergeCell ref="B3:E5"/>
    <mergeCell ref="F3:F26"/>
    <mergeCell ref="B6:C6"/>
    <mergeCell ref="D6:E6"/>
    <mergeCell ref="B7:C7"/>
    <mergeCell ref="D7:E7"/>
    <mergeCell ref="B8:C8"/>
    <mergeCell ref="D8:E8"/>
    <mergeCell ref="B9:C9"/>
    <mergeCell ref="D9:E9"/>
    <mergeCell ref="B10:E10"/>
    <mergeCell ref="D11:E11"/>
    <mergeCell ref="D12:E12"/>
    <mergeCell ref="D13:E13"/>
    <mergeCell ref="D14:E14"/>
    <mergeCell ref="B15:E15"/>
    <mergeCell ref="B16:C16"/>
    <mergeCell ref="B17:C17"/>
    <mergeCell ref="B18:E18"/>
    <mergeCell ref="B19:E19"/>
    <mergeCell ref="D20:E20"/>
    <mergeCell ref="D21:E21"/>
    <mergeCell ref="D22:E22"/>
    <mergeCell ref="D23:E23"/>
    <mergeCell ref="D24:E24"/>
    <mergeCell ref="B25:E25"/>
    <mergeCell ref="B34:D34"/>
    <mergeCell ref="B35:E35"/>
    <mergeCell ref="B36:E36"/>
    <mergeCell ref="B41:D41"/>
    <mergeCell ref="B42:E42"/>
    <mergeCell ref="F43:F44"/>
    <mergeCell ref="B52:C52"/>
    <mergeCell ref="B53:E53"/>
    <mergeCell ref="F53:F54"/>
    <mergeCell ref="B61:C61"/>
    <mergeCell ref="B62:E62"/>
    <mergeCell ref="C63:D63"/>
    <mergeCell ref="B67:C67"/>
    <mergeCell ref="B68:E68"/>
    <mergeCell ref="B76:C76"/>
    <mergeCell ref="B77:E77"/>
    <mergeCell ref="B78:E78"/>
    <mergeCell ref="B87:C87"/>
    <mergeCell ref="B88:E88"/>
    <mergeCell ref="B92:C92"/>
    <mergeCell ref="B93:C93"/>
    <mergeCell ref="B94:E94"/>
    <mergeCell ref="B98:C98"/>
    <mergeCell ref="B99:E99"/>
    <mergeCell ref="B105:C105"/>
    <mergeCell ref="B106:E106"/>
    <mergeCell ref="B111:B112"/>
    <mergeCell ref="B116:C116"/>
    <mergeCell ref="B117:C118"/>
    <mergeCell ref="B119:D119"/>
    <mergeCell ref="B120:E120"/>
    <mergeCell ref="C121:D121"/>
    <mergeCell ref="C122:D122"/>
    <mergeCell ref="C123:D123"/>
    <mergeCell ref="C124:D124"/>
    <mergeCell ref="C125:D125"/>
    <mergeCell ref="C126:D126"/>
    <mergeCell ref="B127:D127"/>
    <mergeCell ref="C128:D128"/>
    <mergeCell ref="B129:D129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2:65536"/>
  <sheetViews>
    <sheetView windowProtection="false" showFormulas="false" showGridLines="true" showRowColHeaders="true" showZeros="true" rightToLeft="false" tabSelected="false" showOutlineSymbols="true" defaultGridColor="true" view="normal" topLeftCell="A100" colorId="64" zoomScale="75" zoomScaleNormal="75" zoomScalePageLayoutView="100" workbookViewId="0">
      <selection pane="topLeft" activeCell="B56" activeCellId="0" sqref="B56"/>
    </sheetView>
  </sheetViews>
  <sheetFormatPr defaultRowHeight="14.05"/>
  <cols>
    <col collapsed="false" hidden="false" max="1" min="1" style="0" width="3.44651162790698"/>
    <col collapsed="false" hidden="false" max="2" min="2" style="0" width="5.29302325581395"/>
    <col collapsed="false" hidden="false" max="3" min="3" style="0" width="58.4558139534884"/>
    <col collapsed="false" hidden="false" max="4" min="4" style="0" width="16.246511627907"/>
    <col collapsed="false" hidden="false" max="5" min="5" style="0" width="20.306976744186"/>
    <col collapsed="false" hidden="false" max="6" min="6" style="0" width="14.2744186046512"/>
    <col collapsed="false" hidden="false" max="1025" min="7" style="0" width="8.61395348837209"/>
  </cols>
  <sheetData>
    <row r="2" customFormat="false" ht="15.25" hidden="false" customHeight="false" outlineLevel="0" collapsed="false">
      <c r="B2" s="1"/>
      <c r="C2" s="1"/>
    </row>
    <row r="3" customFormat="false" ht="14.05" hidden="false" customHeight="false" outlineLevel="0" collapsed="false">
      <c r="B3" s="2" t="s">
        <v>0</v>
      </c>
      <c r="C3" s="2"/>
      <c r="D3" s="2"/>
      <c r="E3" s="2"/>
      <c r="F3" s="3"/>
    </row>
    <row r="4" customFormat="false" ht="14.05" hidden="false" customHeight="false" outlineLevel="0" collapsed="false">
      <c r="B4" s="2"/>
      <c r="C4" s="2"/>
      <c r="D4" s="2"/>
      <c r="E4" s="2"/>
      <c r="F4" s="3"/>
    </row>
    <row r="5" customFormat="false" ht="14.05" hidden="false" customHeight="false" outlineLevel="0" collapsed="false">
      <c r="B5" s="2"/>
      <c r="C5" s="2"/>
      <c r="D5" s="2"/>
      <c r="E5" s="2"/>
      <c r="F5" s="3"/>
    </row>
    <row r="6" customFormat="false" ht="15.25" hidden="false" customHeight="false" outlineLevel="0" collapsed="false">
      <c r="B6" s="4" t="s">
        <v>1</v>
      </c>
      <c r="C6" s="4"/>
      <c r="D6" s="5"/>
      <c r="E6" s="5"/>
      <c r="F6" s="3"/>
    </row>
    <row r="7" customFormat="false" ht="15.25" hidden="false" customHeight="false" outlineLevel="0" collapsed="false">
      <c r="B7" s="4" t="s">
        <v>2</v>
      </c>
      <c r="C7" s="4"/>
      <c r="D7" s="5"/>
      <c r="E7" s="5"/>
      <c r="F7" s="3"/>
    </row>
    <row r="8" customFormat="false" ht="15.25" hidden="false" customHeight="false" outlineLevel="0" collapsed="false">
      <c r="B8" s="4" t="s">
        <v>3</v>
      </c>
      <c r="C8" s="4"/>
      <c r="D8" s="5"/>
      <c r="E8" s="5"/>
      <c r="F8" s="3"/>
    </row>
    <row r="9" customFormat="false" ht="15.25" hidden="false" customHeight="false" outlineLevel="0" collapsed="false">
      <c r="B9" s="4" t="s">
        <v>4</v>
      </c>
      <c r="C9" s="4"/>
      <c r="D9" s="5"/>
      <c r="E9" s="5"/>
      <c r="F9" s="3"/>
    </row>
    <row r="10" customFormat="false" ht="15.25" hidden="false" customHeight="false" outlineLevel="0" collapsed="false">
      <c r="B10" s="2" t="s">
        <v>5</v>
      </c>
      <c r="C10" s="2"/>
      <c r="D10" s="2"/>
      <c r="E10" s="2"/>
      <c r="F10" s="3"/>
    </row>
    <row r="11" customFormat="false" ht="15.25" hidden="false" customHeight="false" outlineLevel="0" collapsed="false">
      <c r="B11" s="6" t="s">
        <v>6</v>
      </c>
      <c r="C11" s="6" t="s">
        <v>7</v>
      </c>
      <c r="D11" s="5"/>
      <c r="E11" s="5"/>
      <c r="F11" s="3"/>
    </row>
    <row r="12" customFormat="false" ht="15.25" hidden="false" customHeight="false" outlineLevel="0" collapsed="false">
      <c r="B12" s="6" t="s">
        <v>8</v>
      </c>
      <c r="C12" s="6" t="s">
        <v>9</v>
      </c>
      <c r="D12" s="2" t="s">
        <v>10</v>
      </c>
      <c r="E12" s="2"/>
      <c r="F12" s="3"/>
    </row>
    <row r="13" customFormat="false" ht="15.9" hidden="false" customHeight="false" outlineLevel="0" collapsed="false">
      <c r="B13" s="6" t="s">
        <v>11</v>
      </c>
      <c r="C13" s="7" t="s">
        <v>12</v>
      </c>
      <c r="D13" s="2" t="s">
        <v>13</v>
      </c>
      <c r="E13" s="2"/>
      <c r="F13" s="3"/>
    </row>
    <row r="14" customFormat="false" ht="15.25" hidden="false" customHeight="false" outlineLevel="0" collapsed="false">
      <c r="B14" s="6" t="s">
        <v>14</v>
      </c>
      <c r="C14" s="6" t="s">
        <v>15</v>
      </c>
      <c r="D14" s="2" t="n">
        <v>12</v>
      </c>
      <c r="E14" s="2"/>
      <c r="F14" s="3"/>
    </row>
    <row r="15" s="8" customFormat="true" ht="15.25" hidden="false" customHeight="false" outlineLevel="0" collapsed="false">
      <c r="B15" s="2" t="s">
        <v>16</v>
      </c>
      <c r="C15" s="2"/>
      <c r="D15" s="2"/>
      <c r="E15" s="2"/>
      <c r="F15" s="3"/>
      <c r="AMJ15" s="0"/>
    </row>
    <row r="16" customFormat="false" ht="63.75" hidden="false" customHeight="true" outlineLevel="0" collapsed="false">
      <c r="B16" s="9" t="s">
        <v>17</v>
      </c>
      <c r="C16" s="9"/>
      <c r="D16" s="9" t="s">
        <v>18</v>
      </c>
      <c r="E16" s="10" t="s">
        <v>19</v>
      </c>
      <c r="F16" s="3"/>
    </row>
    <row r="17" customFormat="false" ht="15.25" hidden="false" customHeight="false" outlineLevel="0" collapsed="false">
      <c r="B17" s="2" t="s">
        <v>20</v>
      </c>
      <c r="C17" s="2"/>
      <c r="D17" s="6" t="s">
        <v>21</v>
      </c>
      <c r="E17" s="11" t="n">
        <v>1</v>
      </c>
      <c r="F17" s="3"/>
    </row>
    <row r="18" customFormat="false" ht="15.25" hidden="false" customHeight="false" outlineLevel="0" collapsed="false">
      <c r="B18" s="2" t="s">
        <v>22</v>
      </c>
      <c r="C18" s="2"/>
      <c r="D18" s="2"/>
      <c r="E18" s="2"/>
      <c r="F18" s="3"/>
    </row>
    <row r="19" customFormat="false" ht="15.25" hidden="false" customHeight="false" outlineLevel="0" collapsed="false">
      <c r="B19" s="2" t="s">
        <v>23</v>
      </c>
      <c r="C19" s="2"/>
      <c r="D19" s="2"/>
      <c r="E19" s="2"/>
      <c r="F19" s="3"/>
    </row>
    <row r="20" customFormat="false" ht="15.25" hidden="false" customHeight="false" outlineLevel="0" collapsed="false">
      <c r="B20" s="12" t="n">
        <v>1</v>
      </c>
      <c r="C20" s="6" t="s">
        <v>24</v>
      </c>
      <c r="D20" s="13" t="s">
        <v>138</v>
      </c>
      <c r="E20" s="13"/>
      <c r="F20" s="3"/>
    </row>
    <row r="21" customFormat="false" ht="15.25" hidden="false" customHeight="false" outlineLevel="0" collapsed="false">
      <c r="B21" s="12" t="n">
        <v>2</v>
      </c>
      <c r="C21" s="14" t="s">
        <v>26</v>
      </c>
      <c r="D21" s="13" t="s">
        <v>139</v>
      </c>
      <c r="E21" s="13"/>
      <c r="F21" s="3"/>
    </row>
    <row r="22" customFormat="false" ht="15.25" hidden="false" customHeight="false" outlineLevel="0" collapsed="false">
      <c r="B22" s="12" t="n">
        <v>2</v>
      </c>
      <c r="C22" s="6" t="s">
        <v>28</v>
      </c>
      <c r="D22" s="2" t="n">
        <v>1441</v>
      </c>
      <c r="E22" s="2"/>
      <c r="F22" s="3"/>
    </row>
    <row r="23" customFormat="false" ht="15.25" hidden="false" customHeight="false" outlineLevel="0" collapsed="false">
      <c r="B23" s="12" t="n">
        <v>3</v>
      </c>
      <c r="C23" s="6" t="s">
        <v>29</v>
      </c>
      <c r="D23" s="13" t="s">
        <v>138</v>
      </c>
      <c r="E23" s="13"/>
      <c r="F23" s="3"/>
    </row>
    <row r="24" customFormat="false" ht="15.25" hidden="false" customHeight="false" outlineLevel="0" collapsed="false">
      <c r="B24" s="12" t="n">
        <v>4</v>
      </c>
      <c r="C24" s="6" t="s">
        <v>30</v>
      </c>
      <c r="D24" s="15" t="n">
        <v>42736</v>
      </c>
      <c r="E24" s="15"/>
      <c r="F24" s="3"/>
    </row>
    <row r="25" customFormat="false" ht="15.25" hidden="false" customHeight="false" outlineLevel="0" collapsed="false">
      <c r="B25" s="2" t="s">
        <v>31</v>
      </c>
      <c r="C25" s="2"/>
      <c r="D25" s="2"/>
      <c r="E25" s="2"/>
      <c r="F25" s="3"/>
    </row>
    <row r="26" customFormat="false" ht="15.9" hidden="false" customHeight="false" outlineLevel="0" collapsed="false">
      <c r="B26" s="2" t="n">
        <v>1</v>
      </c>
      <c r="C26" s="2" t="s">
        <v>32</v>
      </c>
      <c r="D26" s="12" t="s">
        <v>33</v>
      </c>
      <c r="E26" s="16" t="s">
        <v>34</v>
      </c>
      <c r="F26" s="3"/>
    </row>
    <row r="27" customFormat="false" ht="15.9" hidden="false" customHeight="false" outlineLevel="0" collapsed="false">
      <c r="B27" s="12" t="s">
        <v>6</v>
      </c>
      <c r="C27" s="6" t="s">
        <v>35</v>
      </c>
      <c r="D27" s="6"/>
      <c r="E27" s="17" t="n">
        <v>1441</v>
      </c>
      <c r="F27" s="18"/>
    </row>
    <row r="28" customFormat="false" ht="15.25" hidden="false" customHeight="false" outlineLevel="0" collapsed="false">
      <c r="B28" s="12" t="s">
        <v>8</v>
      </c>
      <c r="C28" s="6" t="s">
        <v>36</v>
      </c>
      <c r="D28" s="19"/>
      <c r="E28" s="17"/>
      <c r="F28" s="20"/>
    </row>
    <row r="29" customFormat="false" ht="15.25" hidden="false" customHeight="false" outlineLevel="0" collapsed="false">
      <c r="B29" s="12" t="s">
        <v>11</v>
      </c>
      <c r="C29" s="6" t="s">
        <v>37</v>
      </c>
      <c r="D29" s="19"/>
      <c r="E29" s="17"/>
      <c r="F29" s="20"/>
    </row>
    <row r="30" customFormat="false" ht="15.25" hidden="false" customHeight="false" outlineLevel="0" collapsed="false">
      <c r="B30" s="12" t="s">
        <v>14</v>
      </c>
      <c r="C30" s="6" t="s">
        <v>38</v>
      </c>
      <c r="D30" s="19"/>
      <c r="E30" s="17"/>
      <c r="F30" s="20"/>
    </row>
    <row r="31" customFormat="false" ht="15.25" hidden="false" customHeight="false" outlineLevel="0" collapsed="false">
      <c r="B31" s="12" t="s">
        <v>39</v>
      </c>
      <c r="C31" s="6" t="s">
        <v>40</v>
      </c>
      <c r="D31" s="6"/>
      <c r="E31" s="17"/>
      <c r="F31" s="20"/>
    </row>
    <row r="32" customFormat="false" ht="15.25" hidden="false" customHeight="false" outlineLevel="0" collapsed="false">
      <c r="B32" s="12" t="s">
        <v>41</v>
      </c>
      <c r="C32" s="6" t="s">
        <v>42</v>
      </c>
      <c r="D32" s="6"/>
      <c r="E32" s="17"/>
      <c r="F32" s="20"/>
    </row>
    <row r="33" customFormat="false" ht="15.25" hidden="false" customHeight="false" outlineLevel="0" collapsed="false">
      <c r="B33" s="12" t="s">
        <v>43</v>
      </c>
      <c r="C33" s="6" t="s">
        <v>44</v>
      </c>
      <c r="D33" s="6"/>
      <c r="E33" s="17"/>
      <c r="F33" s="20"/>
    </row>
    <row r="34" customFormat="false" ht="15.25" hidden="false" customHeight="false" outlineLevel="0" collapsed="false">
      <c r="B34" s="21" t="s">
        <v>45</v>
      </c>
      <c r="C34" s="21"/>
      <c r="D34" s="21"/>
      <c r="E34" s="22" t="n">
        <f aca="false">E27</f>
        <v>1441</v>
      </c>
      <c r="F34" s="23"/>
    </row>
    <row r="35" customFormat="false" ht="15.25" hidden="false" customHeight="false" outlineLevel="0" collapsed="false">
      <c r="B35" s="2" t="s">
        <v>46</v>
      </c>
      <c r="C35" s="2"/>
      <c r="D35" s="2"/>
      <c r="E35" s="2"/>
      <c r="F35" s="23"/>
    </row>
    <row r="36" customFormat="false" ht="15.25" hidden="false" customHeight="false" outlineLevel="0" collapsed="false">
      <c r="B36" s="2" t="s">
        <v>47</v>
      </c>
      <c r="C36" s="2"/>
      <c r="D36" s="2"/>
      <c r="E36" s="2"/>
      <c r="F36" s="23"/>
    </row>
    <row r="37" customFormat="false" ht="15.25" hidden="false" customHeight="false" outlineLevel="0" collapsed="false">
      <c r="B37" s="2" t="s">
        <v>48</v>
      </c>
      <c r="C37" s="2" t="s">
        <v>49</v>
      </c>
      <c r="D37" s="12" t="s">
        <v>33</v>
      </c>
      <c r="E37" s="11" t="s">
        <v>34</v>
      </c>
      <c r="F37" s="18"/>
    </row>
    <row r="38" customFormat="false" ht="15.25" hidden="false" customHeight="false" outlineLevel="0" collapsed="false">
      <c r="B38" s="12" t="s">
        <v>6</v>
      </c>
      <c r="C38" s="24" t="s">
        <v>50</v>
      </c>
      <c r="D38" s="25" t="n">
        <v>0.0833</v>
      </c>
      <c r="E38" s="26" t="n">
        <f aca="false">$E$34*D38</f>
        <v>120.0353</v>
      </c>
      <c r="F38" s="27"/>
    </row>
    <row r="39" customFormat="false" ht="15.25" hidden="false" customHeight="false" outlineLevel="0" collapsed="false">
      <c r="B39" s="12" t="s">
        <v>8</v>
      </c>
      <c r="C39" s="24" t="s">
        <v>51</v>
      </c>
      <c r="D39" s="25" t="n">
        <v>0.0278</v>
      </c>
      <c r="E39" s="26" t="n">
        <f aca="false">$E$34*D39</f>
        <v>40.0598</v>
      </c>
      <c r="F39" s="28"/>
    </row>
    <row r="40" customFormat="false" ht="15.9" hidden="false" customHeight="false" outlineLevel="0" collapsed="false">
      <c r="B40" s="12" t="s">
        <v>11</v>
      </c>
      <c r="C40" s="7" t="s">
        <v>52</v>
      </c>
      <c r="D40" s="25" t="n">
        <f aca="false">(D38+D39)*D52</f>
        <v>0.0408848</v>
      </c>
      <c r="E40" s="26" t="n">
        <f aca="false">$E$34*D40</f>
        <v>58.9149968</v>
      </c>
      <c r="F40" s="29"/>
    </row>
    <row r="41" customFormat="false" ht="18.6" hidden="false" customHeight="true" outlineLevel="0" collapsed="false">
      <c r="B41" s="21" t="s">
        <v>53</v>
      </c>
      <c r="C41" s="21"/>
      <c r="D41" s="21"/>
      <c r="E41" s="22" t="n">
        <f aca="false">SUM(E38:E40)</f>
        <v>219.0100968</v>
      </c>
      <c r="G41" s="30"/>
      <c r="H41" s="30"/>
      <c r="I41" s="30"/>
    </row>
    <row r="42" customFormat="false" ht="15.25" hidden="false" customHeight="false" outlineLevel="0" collapsed="false">
      <c r="B42" s="31" t="s">
        <v>54</v>
      </c>
      <c r="C42" s="31"/>
      <c r="D42" s="31"/>
      <c r="E42" s="31"/>
      <c r="F42" s="30"/>
    </row>
    <row r="43" customFormat="false" ht="15.25" hidden="false" customHeight="false" outlineLevel="0" collapsed="false">
      <c r="B43" s="2" t="s">
        <v>55</v>
      </c>
      <c r="C43" s="2" t="s">
        <v>56</v>
      </c>
      <c r="D43" s="12" t="s">
        <v>33</v>
      </c>
      <c r="E43" s="11" t="s">
        <v>34</v>
      </c>
      <c r="F43" s="3"/>
      <c r="G43" s="32"/>
      <c r="H43" s="32"/>
    </row>
    <row r="44" customFormat="false" ht="15.25" hidden="false" customHeight="false" outlineLevel="0" collapsed="false">
      <c r="B44" s="12" t="s">
        <v>6</v>
      </c>
      <c r="C44" s="6" t="s">
        <v>57</v>
      </c>
      <c r="D44" s="33" t="n">
        <v>0.2</v>
      </c>
      <c r="E44" s="34" t="n">
        <f aca="false">$E$34*D44</f>
        <v>288.2</v>
      </c>
      <c r="F44" s="3"/>
    </row>
    <row r="45" customFormat="false" ht="15.25" hidden="false" customHeight="false" outlineLevel="0" collapsed="false">
      <c r="B45" s="12" t="s">
        <v>8</v>
      </c>
      <c r="C45" s="6" t="s">
        <v>58</v>
      </c>
      <c r="D45" s="33" t="n">
        <v>0.025</v>
      </c>
      <c r="E45" s="34" t="n">
        <f aca="false">$E$34*D45</f>
        <v>36.025</v>
      </c>
      <c r="F45" s="35"/>
    </row>
    <row r="46" customFormat="false" ht="15.25" hidden="false" customHeight="false" outlineLevel="0" collapsed="false">
      <c r="B46" s="12" t="s">
        <v>11</v>
      </c>
      <c r="C46" s="6" t="s">
        <v>59</v>
      </c>
      <c r="D46" s="33" t="n">
        <v>0.03</v>
      </c>
      <c r="E46" s="34" t="n">
        <f aca="false">$E$34*D46</f>
        <v>43.23</v>
      </c>
      <c r="F46" s="36"/>
    </row>
    <row r="47" customFormat="false" ht="15.25" hidden="false" customHeight="false" outlineLevel="0" collapsed="false">
      <c r="B47" s="12" t="s">
        <v>14</v>
      </c>
      <c r="C47" s="6" t="s">
        <v>60</v>
      </c>
      <c r="D47" s="33" t="n">
        <v>0.015</v>
      </c>
      <c r="E47" s="34" t="n">
        <f aca="false">$E$34*D47</f>
        <v>21.615</v>
      </c>
      <c r="F47" s="36"/>
    </row>
    <row r="48" customFormat="false" ht="15.25" hidden="false" customHeight="false" outlineLevel="0" collapsed="false">
      <c r="B48" s="12" t="s">
        <v>39</v>
      </c>
      <c r="C48" s="6" t="s">
        <v>61</v>
      </c>
      <c r="D48" s="33" t="n">
        <v>0.01</v>
      </c>
      <c r="E48" s="34" t="n">
        <f aca="false">$E$34*D48</f>
        <v>14.41</v>
      </c>
      <c r="F48" s="36"/>
    </row>
    <row r="49" customFormat="false" ht="15.25" hidden="false" customHeight="false" outlineLevel="0" collapsed="false">
      <c r="B49" s="12" t="s">
        <v>41</v>
      </c>
      <c r="C49" s="6" t="s">
        <v>62</v>
      </c>
      <c r="D49" s="33" t="n">
        <v>0.006</v>
      </c>
      <c r="E49" s="34" t="n">
        <f aca="false">$E$34*D49</f>
        <v>8.646</v>
      </c>
      <c r="F49" s="36"/>
    </row>
    <row r="50" customFormat="false" ht="15.25" hidden="false" customHeight="false" outlineLevel="0" collapsed="false">
      <c r="B50" s="12" t="s">
        <v>43</v>
      </c>
      <c r="C50" s="6" t="s">
        <v>63</v>
      </c>
      <c r="D50" s="33" t="n">
        <v>0.002</v>
      </c>
      <c r="E50" s="34" t="n">
        <f aca="false">$E$34*D50</f>
        <v>2.882</v>
      </c>
      <c r="F50" s="36"/>
    </row>
    <row r="51" customFormat="false" ht="15.25" hidden="false" customHeight="false" outlineLevel="0" collapsed="false">
      <c r="B51" s="12" t="s">
        <v>64</v>
      </c>
      <c r="C51" s="6" t="s">
        <v>65</v>
      </c>
      <c r="D51" s="33" t="n">
        <v>0.08</v>
      </c>
      <c r="E51" s="34" t="n">
        <f aca="false">$E$34*D51</f>
        <v>115.28</v>
      </c>
      <c r="F51" s="36"/>
    </row>
    <row r="52" customFormat="false" ht="15.25" hidden="false" customHeight="false" outlineLevel="0" collapsed="false">
      <c r="B52" s="2" t="s">
        <v>53</v>
      </c>
      <c r="C52" s="2"/>
      <c r="D52" s="37" t="n">
        <v>0.368</v>
      </c>
      <c r="E52" s="38" t="n">
        <f aca="false">SUM(E44:E51)</f>
        <v>530.288</v>
      </c>
      <c r="F52" s="36"/>
    </row>
    <row r="53" customFormat="false" ht="15.25" hidden="false" customHeight="false" outlineLevel="0" collapsed="false">
      <c r="B53" s="2" t="s">
        <v>66</v>
      </c>
      <c r="C53" s="2"/>
      <c r="D53" s="2"/>
      <c r="E53" s="2"/>
      <c r="F53" s="3"/>
    </row>
    <row r="54" customFormat="false" ht="15.25" hidden="false" customHeight="false" outlineLevel="0" collapsed="false">
      <c r="B54" s="2" t="s">
        <v>67</v>
      </c>
      <c r="C54" s="2" t="s">
        <v>68</v>
      </c>
      <c r="D54" s="6"/>
      <c r="E54" s="11" t="s">
        <v>34</v>
      </c>
      <c r="F54" s="3"/>
    </row>
    <row r="55" customFormat="false" ht="15.25" hidden="false" customHeight="false" outlineLevel="0" collapsed="false">
      <c r="B55" s="12" t="s">
        <v>6</v>
      </c>
      <c r="C55" s="6" t="s">
        <v>69</v>
      </c>
      <c r="D55" s="39" t="n">
        <v>2.75</v>
      </c>
      <c r="E55" s="26" t="n">
        <f aca="false">D55*2*22 - (E34*0.06)</f>
        <v>34.54</v>
      </c>
      <c r="F55" s="40"/>
    </row>
    <row r="56" customFormat="false" ht="15" hidden="false" customHeight="false" outlineLevel="0" collapsed="false">
      <c r="B56" s="12" t="s">
        <v>8</v>
      </c>
      <c r="C56" s="6" t="s">
        <v>70</v>
      </c>
      <c r="D56" s="39"/>
      <c r="E56" s="26"/>
      <c r="F56" s="40"/>
    </row>
    <row r="57" customFormat="false" ht="15.25" hidden="false" customHeight="false" outlineLevel="0" collapsed="false">
      <c r="B57" s="12" t="s">
        <v>11</v>
      </c>
      <c r="C57" s="6" t="s">
        <v>71</v>
      </c>
      <c r="D57" s="39"/>
      <c r="E57" s="26" t="n">
        <f aca="false">(1069.2/220)*80/12</f>
        <v>32.4</v>
      </c>
      <c r="F57" s="40"/>
    </row>
    <row r="58" s="41" customFormat="true" ht="15.25" hidden="false" customHeight="false" outlineLevel="0" collapsed="false">
      <c r="B58" s="12" t="s">
        <v>14</v>
      </c>
      <c r="C58" s="42" t="s">
        <v>72</v>
      </c>
      <c r="D58" s="43"/>
      <c r="E58" s="26"/>
      <c r="F58" s="40"/>
      <c r="AMJ58" s="0"/>
    </row>
    <row r="59" customFormat="false" ht="15" hidden="false" customHeight="false" outlineLevel="0" collapsed="false">
      <c r="A59" s="41"/>
      <c r="B59" s="12" t="s">
        <v>14</v>
      </c>
      <c r="C59" s="6" t="s">
        <v>73</v>
      </c>
      <c r="D59" s="43"/>
      <c r="E59" s="26" t="n">
        <v>7</v>
      </c>
      <c r="F59" s="40"/>
    </row>
    <row r="60" customFormat="false" ht="15.25" hidden="false" customHeight="false" outlineLevel="0" collapsed="false">
      <c r="B60" s="12" t="s">
        <v>39</v>
      </c>
      <c r="C60" s="6" t="s">
        <v>44</v>
      </c>
      <c r="D60" s="43"/>
      <c r="E60" s="26" t="n">
        <f aca="false">$E$34*D60</f>
        <v>0</v>
      </c>
      <c r="F60" s="40"/>
    </row>
    <row r="61" customFormat="false" ht="15.25" hidden="false" customHeight="false" outlineLevel="0" collapsed="false">
      <c r="B61" s="21" t="s">
        <v>74</v>
      </c>
      <c r="C61" s="21"/>
      <c r="D61" s="44"/>
      <c r="E61" s="22" t="n">
        <f aca="false">SUM(E55:E60)</f>
        <v>73.94</v>
      </c>
      <c r="F61" s="45"/>
    </row>
    <row r="62" customFormat="false" ht="15.25" hidden="false" customHeight="false" outlineLevel="0" collapsed="false">
      <c r="B62" s="2" t="s">
        <v>75</v>
      </c>
      <c r="C62" s="2"/>
      <c r="D62" s="2"/>
      <c r="E62" s="2"/>
    </row>
    <row r="63" customFormat="false" ht="15.25" hidden="false" customHeight="false" outlineLevel="0" collapsed="false">
      <c r="B63" s="2" t="n">
        <v>2</v>
      </c>
      <c r="C63" s="2" t="s">
        <v>76</v>
      </c>
      <c r="D63" s="2"/>
      <c r="E63" s="11" t="s">
        <v>34</v>
      </c>
      <c r="F63" s="46"/>
    </row>
    <row r="64" customFormat="false" ht="15.25" hidden="false" customHeight="false" outlineLevel="0" collapsed="false">
      <c r="B64" s="12" t="s">
        <v>48</v>
      </c>
      <c r="C64" s="6" t="s">
        <v>77</v>
      </c>
      <c r="D64" s="47"/>
      <c r="E64" s="26" t="n">
        <f aca="false">E41</f>
        <v>219.0100968</v>
      </c>
      <c r="F64" s="48"/>
    </row>
    <row r="65" customFormat="false" ht="15.9" hidden="false" customHeight="false" outlineLevel="0" collapsed="false">
      <c r="B65" s="12" t="s">
        <v>55</v>
      </c>
      <c r="C65" s="7" t="s">
        <v>56</v>
      </c>
      <c r="D65" s="47"/>
      <c r="E65" s="26" t="n">
        <f aca="false">E52</f>
        <v>530.288</v>
      </c>
      <c r="F65" s="48"/>
    </row>
    <row r="66" customFormat="false" ht="15.9" hidden="false" customHeight="false" outlineLevel="0" collapsed="false">
      <c r="B66" s="12" t="s">
        <v>67</v>
      </c>
      <c r="C66" s="7" t="s">
        <v>68</v>
      </c>
      <c r="D66" s="47"/>
      <c r="E66" s="26" t="n">
        <f aca="false">E61</f>
        <v>73.94</v>
      </c>
      <c r="F66" s="48"/>
    </row>
    <row r="67" s="41" customFormat="true" ht="15.25" hidden="false" customHeight="false" outlineLevel="0" collapsed="false">
      <c r="B67" s="21" t="s">
        <v>74</v>
      </c>
      <c r="C67" s="21"/>
      <c r="D67" s="47"/>
      <c r="E67" s="22" t="n">
        <f aca="false">SUM(E64:E66)</f>
        <v>823.2380968</v>
      </c>
      <c r="F67" s="48"/>
      <c r="AMJ67" s="0"/>
    </row>
    <row r="68" customFormat="false" ht="17.65" hidden="false" customHeight="true" outlineLevel="0" collapsed="false">
      <c r="B68" s="2" t="s">
        <v>78</v>
      </c>
      <c r="C68" s="2"/>
      <c r="D68" s="2"/>
      <c r="E68" s="2"/>
      <c r="F68" s="36"/>
      <c r="G68" s="49"/>
    </row>
    <row r="69" s="8" customFormat="true" ht="15.25" hidden="false" customHeight="false" outlineLevel="0" collapsed="false">
      <c r="B69" s="2" t="n">
        <v>3</v>
      </c>
      <c r="C69" s="2" t="s">
        <v>79</v>
      </c>
      <c r="D69" s="12" t="s">
        <v>33</v>
      </c>
      <c r="E69" s="11" t="s">
        <v>34</v>
      </c>
      <c r="F69" s="36"/>
      <c r="AMJ69" s="0"/>
    </row>
    <row r="70" customFormat="false" ht="15.25" hidden="false" customHeight="false" outlineLevel="0" collapsed="false">
      <c r="A70" s="8"/>
      <c r="B70" s="12" t="s">
        <v>6</v>
      </c>
      <c r="C70" s="6" t="s">
        <v>80</v>
      </c>
      <c r="D70" s="47" t="n">
        <v>0.00416666666666667</v>
      </c>
      <c r="E70" s="50" t="n">
        <f aca="false">$E$34*D70</f>
        <v>6.00416666666667</v>
      </c>
      <c r="F70" s="36"/>
    </row>
    <row r="71" customFormat="false" ht="15.9" hidden="false" customHeight="false" outlineLevel="0" collapsed="false">
      <c r="A71" s="8"/>
      <c r="B71" s="12" t="s">
        <v>8</v>
      </c>
      <c r="C71" s="7" t="s">
        <v>81</v>
      </c>
      <c r="D71" s="47" t="n">
        <f aca="false">D70*D51</f>
        <v>0.000333333333333334</v>
      </c>
      <c r="E71" s="50" t="n">
        <f aca="false">$E$34*D71</f>
        <v>0.480333333333334</v>
      </c>
      <c r="F71" s="36"/>
    </row>
    <row r="72" customFormat="false" ht="15.25" hidden="false" customHeight="false" outlineLevel="0" collapsed="false">
      <c r="A72" s="8"/>
      <c r="B72" s="12" t="s">
        <v>11</v>
      </c>
      <c r="C72" s="6" t="s">
        <v>82</v>
      </c>
      <c r="D72" s="47" t="n">
        <v>0.043</v>
      </c>
      <c r="E72" s="50" t="n">
        <f aca="false">$E$34*D72</f>
        <v>61.963</v>
      </c>
      <c r="F72" s="36"/>
    </row>
    <row r="73" customFormat="false" ht="15.25" hidden="false" customHeight="false" outlineLevel="0" collapsed="false">
      <c r="A73" s="8"/>
      <c r="B73" s="12" t="s">
        <v>14</v>
      </c>
      <c r="C73" s="6" t="s">
        <v>83</v>
      </c>
      <c r="D73" s="51" t="n">
        <v>0.0194444444444444</v>
      </c>
      <c r="E73" s="50" t="n">
        <f aca="false">$E$34*D73</f>
        <v>28.0194444444444</v>
      </c>
      <c r="F73" s="36"/>
    </row>
    <row r="74" customFormat="false" ht="23.3" hidden="false" customHeight="true" outlineLevel="0" collapsed="false">
      <c r="A74" s="8"/>
      <c r="B74" s="12" t="s">
        <v>39</v>
      </c>
      <c r="C74" s="7" t="s">
        <v>84</v>
      </c>
      <c r="D74" s="47" t="n">
        <f aca="false">D73*D52</f>
        <v>0.00715555555555554</v>
      </c>
      <c r="E74" s="50" t="n">
        <f aca="false">$E$34*D74</f>
        <v>10.3111555555555</v>
      </c>
      <c r="F74" s="48"/>
    </row>
    <row r="75" customFormat="false" ht="15.25" hidden="false" customHeight="false" outlineLevel="0" collapsed="false">
      <c r="B75" s="12" t="s">
        <v>8</v>
      </c>
      <c r="C75" s="6" t="s">
        <v>85</v>
      </c>
      <c r="D75" s="47" t="n">
        <v>0.000776</v>
      </c>
      <c r="E75" s="50" t="n">
        <f aca="false">$E$34*D75</f>
        <v>1.118216</v>
      </c>
      <c r="F75" s="48"/>
      <c r="G75" s="52"/>
    </row>
    <row r="76" s="41" customFormat="true" ht="15.25" hidden="false" customHeight="false" outlineLevel="0" collapsed="false">
      <c r="B76" s="21" t="s">
        <v>74</v>
      </c>
      <c r="C76" s="21"/>
      <c r="D76" s="53" t="n">
        <f aca="false">SUM(D70:D75)</f>
        <v>0.0748759999999999</v>
      </c>
      <c r="E76" s="22" t="n">
        <f aca="false">SUM(E70:E75)</f>
        <v>107.896316</v>
      </c>
      <c r="F76" s="48"/>
      <c r="G76" s="46"/>
      <c r="AMJ76" s="0"/>
    </row>
    <row r="77" customFormat="false" ht="15.25" hidden="false" customHeight="false" outlineLevel="0" collapsed="false">
      <c r="B77" s="2" t="s">
        <v>86</v>
      </c>
      <c r="C77" s="2"/>
      <c r="D77" s="2"/>
      <c r="E77" s="2"/>
      <c r="G77" s="52"/>
    </row>
    <row r="78" customFormat="false" ht="15.25" hidden="false" customHeight="false" outlineLevel="0" collapsed="false">
      <c r="B78" s="2" t="s">
        <v>87</v>
      </c>
      <c r="C78" s="2"/>
      <c r="D78" s="2"/>
      <c r="E78" s="2"/>
      <c r="G78" s="52"/>
    </row>
    <row r="79" s="8" customFormat="true" ht="15.25" hidden="false" customHeight="false" outlineLevel="0" collapsed="false">
      <c r="B79" s="2" t="s">
        <v>88</v>
      </c>
      <c r="C79" s="2" t="s">
        <v>89</v>
      </c>
      <c r="D79" s="12" t="s">
        <v>33</v>
      </c>
      <c r="E79" s="11" t="s">
        <v>34</v>
      </c>
      <c r="F79" s="36"/>
      <c r="G79" s="52"/>
      <c r="AMJ79" s="0"/>
    </row>
    <row r="80" customFormat="false" ht="15.25" hidden="false" customHeight="false" outlineLevel="0" collapsed="false">
      <c r="A80" s="8"/>
      <c r="B80" s="12" t="s">
        <v>6</v>
      </c>
      <c r="C80" s="6" t="s">
        <v>90</v>
      </c>
      <c r="D80" s="47" t="n">
        <v>0.0833</v>
      </c>
      <c r="E80" s="26" t="n">
        <f aca="false">$E$34*D80</f>
        <v>120.0353</v>
      </c>
      <c r="F80" s="48"/>
      <c r="G80" s="52"/>
    </row>
    <row r="81" customFormat="false" ht="15.9" hidden="false" customHeight="false" outlineLevel="0" collapsed="false">
      <c r="B81" s="12" t="s">
        <v>8</v>
      </c>
      <c r="C81" s="7" t="s">
        <v>91</v>
      </c>
      <c r="D81" s="47" t="n">
        <v>0.0028</v>
      </c>
      <c r="E81" s="26" t="n">
        <f aca="false">$E$34*D81</f>
        <v>4.0348</v>
      </c>
      <c r="F81" s="48"/>
    </row>
    <row r="82" s="41" customFormat="true" ht="15.25" hidden="false" customHeight="false" outlineLevel="0" collapsed="false">
      <c r="B82" s="12" t="s">
        <v>11</v>
      </c>
      <c r="C82" s="6" t="s">
        <v>92</v>
      </c>
      <c r="D82" s="47" t="n">
        <v>0.0002</v>
      </c>
      <c r="E82" s="26" t="n">
        <f aca="false">$E$34*D82</f>
        <v>0.2882</v>
      </c>
      <c r="F82" s="48"/>
      <c r="AMJ82" s="0"/>
    </row>
    <row r="83" customFormat="false" ht="15.25" hidden="false" customHeight="false" outlineLevel="0" collapsed="false">
      <c r="B83" s="12" t="s">
        <v>14</v>
      </c>
      <c r="C83" s="6" t="s">
        <v>93</v>
      </c>
      <c r="D83" s="51" t="n">
        <v>0.0003</v>
      </c>
      <c r="E83" s="26" t="n">
        <f aca="false">$E$34*D83</f>
        <v>0.4323</v>
      </c>
      <c r="F83" s="48"/>
    </row>
    <row r="84" s="8" customFormat="true" ht="15.9" hidden="false" customHeight="false" outlineLevel="0" collapsed="false">
      <c r="B84" s="12" t="s">
        <v>39</v>
      </c>
      <c r="C84" s="7" t="s">
        <v>94</v>
      </c>
      <c r="D84" s="47" t="n">
        <v>0.00074</v>
      </c>
      <c r="E84" s="26" t="n">
        <f aca="false">$E$34*D84</f>
        <v>1.06634</v>
      </c>
      <c r="F84" s="48"/>
      <c r="AMJ84" s="0"/>
    </row>
    <row r="85" customFormat="false" ht="15.25" hidden="false" customHeight="false" outlineLevel="0" collapsed="false">
      <c r="B85" s="12" t="s">
        <v>41</v>
      </c>
      <c r="C85" s="6" t="s">
        <v>44</v>
      </c>
      <c r="D85" s="47"/>
      <c r="E85" s="26" t="n">
        <f aca="false">$E$34*D85</f>
        <v>0</v>
      </c>
      <c r="F85" s="48"/>
    </row>
    <row r="86" customFormat="false" ht="15.9" hidden="false" customHeight="false" outlineLevel="0" collapsed="false">
      <c r="B86" s="12" t="s">
        <v>43</v>
      </c>
      <c r="C86" s="7" t="s">
        <v>52</v>
      </c>
      <c r="D86" s="47" t="n">
        <f aca="false">SUM(D80:D84)*D52</f>
        <v>0.03214112</v>
      </c>
      <c r="E86" s="26" t="n">
        <f aca="false">$E$34*D86</f>
        <v>46.31535392</v>
      </c>
      <c r="F86" s="48"/>
    </row>
    <row r="87" customFormat="false" ht="15.25" hidden="false" customHeight="false" outlineLevel="0" collapsed="false">
      <c r="B87" s="21" t="s">
        <v>74</v>
      </c>
      <c r="C87" s="21"/>
      <c r="D87" s="47"/>
      <c r="E87" s="22" t="n">
        <f aca="false">SUM(E80:E86)</f>
        <v>172.17229392</v>
      </c>
      <c r="F87" s="48"/>
    </row>
    <row r="88" s="8" customFormat="true" ht="15.25" hidden="false" customHeight="false" outlineLevel="0" collapsed="false">
      <c r="B88" s="54" t="s">
        <v>95</v>
      </c>
      <c r="C88" s="54"/>
      <c r="D88" s="54"/>
      <c r="E88" s="54"/>
      <c r="F88" s="52"/>
      <c r="AMJ88" s="0"/>
    </row>
    <row r="89" customFormat="false" ht="15.9" hidden="false" customHeight="false" outlineLevel="0" collapsed="false">
      <c r="B89" s="2" t="s">
        <v>96</v>
      </c>
      <c r="C89" s="55" t="s">
        <v>97</v>
      </c>
      <c r="D89" s="12"/>
      <c r="E89" s="11" t="s">
        <v>34</v>
      </c>
      <c r="F89" s="48"/>
    </row>
    <row r="90" s="8" customFormat="true" ht="15.25" hidden="false" customHeight="false" outlineLevel="0" collapsed="false">
      <c r="B90" s="12" t="s">
        <v>6</v>
      </c>
      <c r="C90" s="6" t="s">
        <v>98</v>
      </c>
      <c r="D90" s="33"/>
      <c r="E90" s="26"/>
      <c r="F90" s="48"/>
      <c r="AMJ90" s="0"/>
    </row>
    <row r="91" customFormat="false" ht="15.9" hidden="false" customHeight="false" outlineLevel="0" collapsed="false">
      <c r="A91" s="8"/>
      <c r="B91" s="12" t="s">
        <v>8</v>
      </c>
      <c r="C91" s="7" t="s">
        <v>52</v>
      </c>
      <c r="D91" s="33"/>
      <c r="E91" s="26"/>
      <c r="F91" s="48"/>
    </row>
    <row r="92" customFormat="false" ht="15.25" hidden="false" customHeight="false" outlineLevel="0" collapsed="false">
      <c r="B92" s="2" t="s">
        <v>74</v>
      </c>
      <c r="C92" s="2"/>
      <c r="D92" s="33"/>
      <c r="E92" s="26"/>
      <c r="F92" s="48"/>
      <c r="G92" s="56"/>
    </row>
    <row r="93" customFormat="false" ht="15.25" hidden="false" customHeight="false" outlineLevel="0" collapsed="false">
      <c r="B93" s="21" t="s">
        <v>74</v>
      </c>
      <c r="C93" s="21"/>
      <c r="D93" s="57"/>
      <c r="E93" s="22"/>
      <c r="F93" s="48"/>
      <c r="G93" s="52"/>
    </row>
    <row r="94" customFormat="false" ht="17.85" hidden="false" customHeight="true" outlineLevel="0" collapsed="false">
      <c r="A94" s="58"/>
      <c r="B94" s="55" t="s">
        <v>99</v>
      </c>
      <c r="C94" s="55"/>
      <c r="D94" s="55"/>
      <c r="E94" s="55"/>
      <c r="G94" s="52"/>
    </row>
    <row r="95" s="8" customFormat="true" ht="15.25" hidden="false" customHeight="false" outlineLevel="0" collapsed="false">
      <c r="B95" s="2" t="n">
        <v>4</v>
      </c>
      <c r="C95" s="2" t="s">
        <v>100</v>
      </c>
      <c r="D95" s="12" t="s">
        <v>33</v>
      </c>
      <c r="E95" s="11" t="s">
        <v>34</v>
      </c>
      <c r="F95" s="52"/>
      <c r="G95" s="52"/>
      <c r="AMJ95" s="0"/>
    </row>
    <row r="96" customFormat="false" ht="15.25" hidden="false" customHeight="false" outlineLevel="0" collapsed="false">
      <c r="A96" s="8"/>
      <c r="B96" s="12" t="s">
        <v>88</v>
      </c>
      <c r="C96" s="6" t="s">
        <v>101</v>
      </c>
      <c r="D96" s="59"/>
      <c r="E96" s="26" t="n">
        <f aca="false">E87</f>
        <v>172.17229392</v>
      </c>
      <c r="F96" s="20"/>
      <c r="G96" s="52"/>
    </row>
    <row r="97" customFormat="false" ht="21" hidden="false" customHeight="true" outlineLevel="0" collapsed="false">
      <c r="B97" s="12" t="s">
        <v>96</v>
      </c>
      <c r="C97" s="6" t="s">
        <v>97</v>
      </c>
      <c r="D97" s="59"/>
      <c r="E97" s="26"/>
      <c r="F97" s="20"/>
    </row>
    <row r="98" customFormat="false" ht="15.25" hidden="false" customHeight="false" outlineLevel="0" collapsed="false">
      <c r="B98" s="21" t="s">
        <v>74</v>
      </c>
      <c r="C98" s="21"/>
      <c r="D98" s="57"/>
      <c r="E98" s="22" t="n">
        <f aca="false">SUM(E96:E97)</f>
        <v>172.17229392</v>
      </c>
      <c r="F98" s="60"/>
    </row>
    <row r="99" customFormat="false" ht="15" hidden="false" customHeight="false" outlineLevel="0" collapsed="false">
      <c r="B99" s="2" t="n">
        <v>5</v>
      </c>
      <c r="C99" s="2" t="s">
        <v>103</v>
      </c>
      <c r="D99" s="12" t="s">
        <v>33</v>
      </c>
      <c r="E99" s="11" t="s">
        <v>34</v>
      </c>
    </row>
    <row r="100" customFormat="false" ht="15" hidden="false" customHeight="false" outlineLevel="0" collapsed="false">
      <c r="B100" s="12" t="s">
        <v>6</v>
      </c>
      <c r="C100" s="4" t="s">
        <v>104</v>
      </c>
      <c r="D100" s="12"/>
      <c r="E100" s="50" t="n">
        <v>25.19</v>
      </c>
    </row>
    <row r="101" customFormat="false" ht="15" hidden="false" customHeight="false" outlineLevel="0" collapsed="false">
      <c r="B101" s="12" t="s">
        <v>8</v>
      </c>
      <c r="C101" s="4" t="s">
        <v>105</v>
      </c>
      <c r="D101" s="12"/>
      <c r="E101" s="50" t="n">
        <v>0.31</v>
      </c>
    </row>
    <row r="102" customFormat="false" ht="15" hidden="false" customHeight="false" outlineLevel="0" collapsed="false">
      <c r="B102" s="12" t="s">
        <v>11</v>
      </c>
      <c r="C102" s="4" t="s">
        <v>106</v>
      </c>
      <c r="D102" s="12"/>
      <c r="E102" s="50" t="n">
        <v>55.23</v>
      </c>
    </row>
    <row r="103" customFormat="false" ht="15" hidden="false" customHeight="false" outlineLevel="0" collapsed="false">
      <c r="B103" s="12" t="s">
        <v>14</v>
      </c>
      <c r="C103" s="4" t="s">
        <v>44</v>
      </c>
      <c r="D103" s="37"/>
      <c r="E103" s="50"/>
    </row>
    <row r="104" s="8" customFormat="true" ht="15" hidden="false" customHeight="false" outlineLevel="0" collapsed="false">
      <c r="B104" s="21" t="s">
        <v>74</v>
      </c>
      <c r="C104" s="21"/>
      <c r="D104" s="37"/>
      <c r="E104" s="71" t="n">
        <f aca="false">SUM(E100:E102)</f>
        <v>80.73</v>
      </c>
      <c r="F104" s="48"/>
      <c r="AMJ104" s="0"/>
    </row>
    <row r="105" customFormat="false" ht="15.25" hidden="false" customHeight="false" outlineLevel="0" collapsed="false">
      <c r="A105" s="8"/>
      <c r="B105" s="2" t="s">
        <v>107</v>
      </c>
      <c r="C105" s="2"/>
      <c r="D105" s="2"/>
      <c r="E105" s="2"/>
      <c r="F105" s="48"/>
    </row>
    <row r="106" customFormat="false" ht="15.25" hidden="false" customHeight="false" outlineLevel="0" collapsed="false">
      <c r="A106" s="8"/>
      <c r="B106" s="2" t="n">
        <v>6</v>
      </c>
      <c r="C106" s="54" t="s">
        <v>108</v>
      </c>
      <c r="D106" s="37" t="s">
        <v>109</v>
      </c>
      <c r="E106" s="38"/>
      <c r="F106" s="48"/>
    </row>
    <row r="107" customFormat="false" ht="15.25" hidden="false" customHeight="false" outlineLevel="0" collapsed="false">
      <c r="B107" s="12" t="s">
        <v>6</v>
      </c>
      <c r="C107" s="61" t="s">
        <v>110</v>
      </c>
      <c r="D107" s="25" t="n">
        <v>0.06</v>
      </c>
      <c r="E107" s="34" t="n">
        <f aca="false">E126*D107</f>
        <v>157.5022024032</v>
      </c>
      <c r="F107" s="48"/>
    </row>
    <row r="108" customFormat="false" ht="15.25" hidden="false" customHeight="false" outlineLevel="0" collapsed="false">
      <c r="B108" s="12" t="s">
        <v>8</v>
      </c>
      <c r="C108" s="61" t="s">
        <v>111</v>
      </c>
      <c r="D108" s="25" t="n">
        <v>0.0679</v>
      </c>
      <c r="E108" s="34" t="n">
        <f aca="false">(E126+E107)*D108</f>
        <v>188.934391929465</v>
      </c>
      <c r="F108" s="48"/>
    </row>
    <row r="109" customFormat="false" ht="15.25" hidden="false" customHeight="false" outlineLevel="0" collapsed="false">
      <c r="B109" s="62" t="s">
        <v>11</v>
      </c>
      <c r="C109" s="6" t="s">
        <v>112</v>
      </c>
      <c r="D109" s="63"/>
      <c r="E109" s="34"/>
      <c r="F109" s="48"/>
    </row>
    <row r="110" customFormat="false" ht="15.25" hidden="false" customHeight="false" outlineLevel="0" collapsed="false">
      <c r="B110" s="62" t="s">
        <v>113</v>
      </c>
      <c r="C110" s="6" t="s">
        <v>114</v>
      </c>
      <c r="D110" s="63" t="n">
        <v>1.65</v>
      </c>
      <c r="E110" s="34" t="n">
        <f aca="false">E128*D110/100</f>
        <v>57.1770372797306</v>
      </c>
      <c r="F110" s="48"/>
    </row>
    <row r="111" customFormat="false" ht="15.25" hidden="false" customHeight="false" outlineLevel="0" collapsed="false">
      <c r="B111" s="62"/>
      <c r="C111" s="6" t="s">
        <v>115</v>
      </c>
      <c r="D111" s="63" t="n">
        <v>7.6</v>
      </c>
      <c r="E111" s="34" t="n">
        <f aca="false">E128*D111/100</f>
        <v>263.360898985426</v>
      </c>
      <c r="F111" s="48"/>
      <c r="G111" s="64"/>
    </row>
    <row r="112" customFormat="false" ht="15.25" hidden="false" customHeight="false" outlineLevel="0" collapsed="false">
      <c r="B112" s="62" t="s">
        <v>116</v>
      </c>
      <c r="C112" s="6" t="s">
        <v>117</v>
      </c>
      <c r="D112" s="63"/>
      <c r="E112" s="34"/>
      <c r="F112" s="48"/>
      <c r="G112" s="64"/>
    </row>
    <row r="113" customFormat="false" ht="15.25" hidden="false" customHeight="false" outlineLevel="0" collapsed="false">
      <c r="B113" s="62" t="s">
        <v>118</v>
      </c>
      <c r="C113" s="6" t="s">
        <v>119</v>
      </c>
      <c r="D113" s="63" t="n">
        <v>5</v>
      </c>
      <c r="E113" s="34" t="n">
        <f aca="false">E128*D113/100</f>
        <v>173.263749332517</v>
      </c>
      <c r="F113" s="48"/>
      <c r="G113" s="32"/>
    </row>
    <row r="114" customFormat="false" ht="14.05" hidden="false" customHeight="false" outlineLevel="0" collapsed="false">
      <c r="G114" s="65"/>
    </row>
    <row r="115" customFormat="false" ht="15.25" hidden="false" customHeight="false" outlineLevel="0" collapsed="false">
      <c r="B115" s="21" t="s">
        <v>120</v>
      </c>
      <c r="C115" s="21"/>
      <c r="D115" s="2" t="n">
        <f aca="false">D110+D111+D113</f>
        <v>14.25</v>
      </c>
      <c r="E115" s="38" t="n">
        <f aca="false">SUM(E107:E113)</f>
        <v>840.238279930338</v>
      </c>
      <c r="F115" s="48"/>
      <c r="G115" s="32"/>
    </row>
    <row r="116" customFormat="false" ht="17.1" hidden="false" customHeight="true" outlineLevel="0" collapsed="false">
      <c r="B116" s="9" t="s">
        <v>121</v>
      </c>
      <c r="C116" s="9"/>
      <c r="D116" s="66" t="n">
        <f aca="false">(1-(D110+D111+D113)/100)</f>
        <v>0.8575</v>
      </c>
      <c r="E116" s="67"/>
      <c r="F116" s="30"/>
      <c r="G116" s="64"/>
    </row>
    <row r="117" customFormat="false" ht="16.75" hidden="false" customHeight="true" outlineLevel="0" collapsed="false">
      <c r="B117" s="9"/>
      <c r="C117" s="9"/>
      <c r="D117" s="68" t="n">
        <f aca="false">(E126+E107+E108)/D116</f>
        <v>3465.27498665034</v>
      </c>
      <c r="E117" s="68"/>
      <c r="F117" s="69"/>
      <c r="G117" s="32"/>
    </row>
    <row r="118" s="8" customFormat="true" ht="15.25" hidden="false" customHeight="false" outlineLevel="0" collapsed="false">
      <c r="B118" s="12" t="s">
        <v>74</v>
      </c>
      <c r="C118" s="12"/>
      <c r="D118" s="12"/>
      <c r="E118" s="34"/>
      <c r="F118" s="69"/>
      <c r="G118" s="64"/>
      <c r="AMJ118" s="0"/>
    </row>
    <row r="119" customFormat="false" ht="17.1" hidden="false" customHeight="true" outlineLevel="0" collapsed="false">
      <c r="B119" s="2" t="s">
        <v>122</v>
      </c>
      <c r="C119" s="2"/>
      <c r="D119" s="2"/>
      <c r="E119" s="2"/>
      <c r="F119" s="69"/>
    </row>
    <row r="120" customFormat="false" ht="30.75" hidden="false" customHeight="true" outlineLevel="0" collapsed="false">
      <c r="B120" s="2"/>
      <c r="C120" s="55" t="s">
        <v>123</v>
      </c>
      <c r="D120" s="55"/>
      <c r="E120" s="11" t="s">
        <v>34</v>
      </c>
      <c r="F120" s="69"/>
    </row>
    <row r="121" customFormat="false" ht="15.25" hidden="false" customHeight="false" outlineLevel="0" collapsed="false">
      <c r="B121" s="12" t="s">
        <v>6</v>
      </c>
      <c r="C121" s="4" t="s">
        <v>124</v>
      </c>
      <c r="D121" s="4"/>
      <c r="E121" s="34" t="n">
        <f aca="false">E34</f>
        <v>1441</v>
      </c>
      <c r="F121" s="48"/>
    </row>
    <row r="122" customFormat="false" ht="15.25" hidden="false" customHeight="false" outlineLevel="0" collapsed="false">
      <c r="B122" s="12" t="s">
        <v>8</v>
      </c>
      <c r="C122" s="4" t="s">
        <v>125</v>
      </c>
      <c r="D122" s="4"/>
      <c r="E122" s="34" t="n">
        <f aca="false">E67</f>
        <v>823.2380968</v>
      </c>
      <c r="F122" s="48"/>
    </row>
    <row r="123" customFormat="false" ht="16.5" hidden="false" customHeight="true" outlineLevel="0" collapsed="false">
      <c r="B123" s="12" t="s">
        <v>11</v>
      </c>
      <c r="C123" s="70" t="s">
        <v>126</v>
      </c>
      <c r="D123" s="70"/>
      <c r="E123" s="34" t="n">
        <f aca="false">E76</f>
        <v>107.896316</v>
      </c>
      <c r="F123" s="48"/>
    </row>
    <row r="124" customFormat="false" ht="15.25" hidden="false" customHeight="false" outlineLevel="0" collapsed="false">
      <c r="B124" s="12" t="s">
        <v>14</v>
      </c>
      <c r="C124" s="4" t="s">
        <v>127</v>
      </c>
      <c r="D124" s="4"/>
      <c r="E124" s="34" t="n">
        <f aca="false">E98</f>
        <v>172.17229392</v>
      </c>
      <c r="F124" s="48"/>
    </row>
    <row r="125" customFormat="false" ht="15.25" hidden="false" customHeight="false" outlineLevel="0" collapsed="false">
      <c r="B125" s="12" t="s">
        <v>39</v>
      </c>
      <c r="C125" s="4" t="s">
        <v>128</v>
      </c>
      <c r="D125" s="4"/>
      <c r="E125" s="34" t="n">
        <f aca="false">E104</f>
        <v>80.73</v>
      </c>
      <c r="F125" s="48"/>
    </row>
    <row r="126" customFormat="false" ht="15.25" hidden="false" customHeight="false" outlineLevel="0" collapsed="false">
      <c r="B126" s="2" t="s">
        <v>129</v>
      </c>
      <c r="C126" s="2"/>
      <c r="D126" s="2"/>
      <c r="E126" s="38" t="n">
        <f aca="false">SUM(E121:E125)</f>
        <v>2625.03670672</v>
      </c>
      <c r="F126" s="48"/>
    </row>
    <row r="127" customFormat="false" ht="15.25" hidden="false" customHeight="false" outlineLevel="0" collapsed="false">
      <c r="B127" s="12" t="s">
        <v>41</v>
      </c>
      <c r="C127" s="4" t="s">
        <v>130</v>
      </c>
      <c r="D127" s="4"/>
      <c r="E127" s="34" t="n">
        <f aca="false">E115</f>
        <v>840.238279930338</v>
      </c>
      <c r="F127" s="48"/>
    </row>
    <row r="128" customFormat="false" ht="15.25" hidden="false" customHeight="false" outlineLevel="0" collapsed="false">
      <c r="B128" s="2" t="s">
        <v>131</v>
      </c>
      <c r="C128" s="2"/>
      <c r="D128" s="2"/>
      <c r="E128" s="38" t="n">
        <f aca="false">(E126+E107+E108)/(1-(D113+D111+D110)/100)</f>
        <v>3465.27498665034</v>
      </c>
      <c r="F128" s="48"/>
    </row>
    <row r="1048576" customFormat="false" ht="12.8" hidden="false" customHeight="false" outlineLevel="0" collapsed="false"/>
  </sheetData>
  <mergeCells count="65">
    <mergeCell ref="B3:E5"/>
    <mergeCell ref="F3:F26"/>
    <mergeCell ref="B6:C6"/>
    <mergeCell ref="D6:E6"/>
    <mergeCell ref="B7:C7"/>
    <mergeCell ref="D7:E7"/>
    <mergeCell ref="B8:C8"/>
    <mergeCell ref="D8:E8"/>
    <mergeCell ref="B9:C9"/>
    <mergeCell ref="D9:E9"/>
    <mergeCell ref="B10:E10"/>
    <mergeCell ref="D11:E11"/>
    <mergeCell ref="D12:E12"/>
    <mergeCell ref="D13:E13"/>
    <mergeCell ref="D14:E14"/>
    <mergeCell ref="B15:E15"/>
    <mergeCell ref="B16:C16"/>
    <mergeCell ref="B17:C17"/>
    <mergeCell ref="B18:E18"/>
    <mergeCell ref="B19:E19"/>
    <mergeCell ref="D20:E20"/>
    <mergeCell ref="D21:E21"/>
    <mergeCell ref="D22:E22"/>
    <mergeCell ref="D23:E23"/>
    <mergeCell ref="D24:E24"/>
    <mergeCell ref="B25:E25"/>
    <mergeCell ref="B34:D34"/>
    <mergeCell ref="B35:E35"/>
    <mergeCell ref="B36:E36"/>
    <mergeCell ref="B41:D41"/>
    <mergeCell ref="B42:E42"/>
    <mergeCell ref="F43:F44"/>
    <mergeCell ref="B52:C52"/>
    <mergeCell ref="B53:E53"/>
    <mergeCell ref="F53:F54"/>
    <mergeCell ref="B61:C61"/>
    <mergeCell ref="B62:E62"/>
    <mergeCell ref="C63:D63"/>
    <mergeCell ref="B67:C67"/>
    <mergeCell ref="B68:E68"/>
    <mergeCell ref="B76:C76"/>
    <mergeCell ref="B77:E77"/>
    <mergeCell ref="B78:E78"/>
    <mergeCell ref="B87:C87"/>
    <mergeCell ref="B88:E88"/>
    <mergeCell ref="B92:C92"/>
    <mergeCell ref="B93:C93"/>
    <mergeCell ref="B94:E94"/>
    <mergeCell ref="B98:C98"/>
    <mergeCell ref="B104:C104"/>
    <mergeCell ref="B105:E105"/>
    <mergeCell ref="B110:B111"/>
    <mergeCell ref="B115:C115"/>
    <mergeCell ref="B116:C117"/>
    <mergeCell ref="B118:D118"/>
    <mergeCell ref="B119:E119"/>
    <mergeCell ref="C120:D120"/>
    <mergeCell ref="C121:D121"/>
    <mergeCell ref="C122:D122"/>
    <mergeCell ref="C123:D123"/>
    <mergeCell ref="C124:D124"/>
    <mergeCell ref="C125:D125"/>
    <mergeCell ref="B126:D126"/>
    <mergeCell ref="C127:D127"/>
    <mergeCell ref="B128:D128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2:129"/>
  <sheetViews>
    <sheetView windowProtection="false" showFormulas="false" showGridLines="true" showRowColHeaders="true" showZeros="true" rightToLeft="false" tabSelected="false" showOutlineSymbols="true" defaultGridColor="true" view="normal" topLeftCell="A46" colorId="64" zoomScale="75" zoomScaleNormal="75" zoomScalePageLayoutView="100" workbookViewId="0">
      <selection pane="topLeft" activeCell="B56" activeCellId="0" sqref="B56"/>
    </sheetView>
  </sheetViews>
  <sheetFormatPr defaultRowHeight="14.05"/>
  <cols>
    <col collapsed="false" hidden="false" max="1" min="1" style="0" width="3.44651162790698"/>
    <col collapsed="false" hidden="false" max="2" min="2" style="0" width="5.29302325581395"/>
    <col collapsed="false" hidden="false" max="3" min="3" style="0" width="58.4558139534884"/>
    <col collapsed="false" hidden="false" max="4" min="4" style="0" width="16.246511627907"/>
    <col collapsed="false" hidden="false" max="5" min="5" style="0" width="20.306976744186"/>
    <col collapsed="false" hidden="false" max="6" min="6" style="0" width="14.2744186046512"/>
    <col collapsed="false" hidden="false" max="1025" min="7" style="0" width="8.61395348837209"/>
  </cols>
  <sheetData>
    <row r="2" customFormat="false" ht="15.25" hidden="false" customHeight="false" outlineLevel="0" collapsed="false">
      <c r="B2" s="1"/>
      <c r="C2" s="1"/>
    </row>
    <row r="3" customFormat="false" ht="14.05" hidden="false" customHeight="false" outlineLevel="0" collapsed="false">
      <c r="B3" s="2" t="s">
        <v>0</v>
      </c>
      <c r="C3" s="2"/>
      <c r="D3" s="2"/>
      <c r="E3" s="2"/>
      <c r="F3" s="3"/>
    </row>
    <row r="4" customFormat="false" ht="14.05" hidden="false" customHeight="false" outlineLevel="0" collapsed="false">
      <c r="B4" s="2"/>
      <c r="C4" s="2"/>
      <c r="D4" s="2"/>
      <c r="E4" s="2"/>
      <c r="F4" s="3"/>
    </row>
    <row r="5" customFormat="false" ht="14.05" hidden="false" customHeight="false" outlineLevel="0" collapsed="false">
      <c r="B5" s="2"/>
      <c r="C5" s="2"/>
      <c r="D5" s="2"/>
      <c r="E5" s="2"/>
      <c r="F5" s="3"/>
    </row>
    <row r="6" customFormat="false" ht="15.25" hidden="false" customHeight="false" outlineLevel="0" collapsed="false">
      <c r="B6" s="4" t="s">
        <v>1</v>
      </c>
      <c r="C6" s="4"/>
      <c r="D6" s="5"/>
      <c r="E6" s="5"/>
      <c r="F6" s="3"/>
    </row>
    <row r="7" customFormat="false" ht="15.25" hidden="false" customHeight="false" outlineLevel="0" collapsed="false">
      <c r="B7" s="4" t="s">
        <v>2</v>
      </c>
      <c r="C7" s="4"/>
      <c r="D7" s="5"/>
      <c r="E7" s="5"/>
      <c r="F7" s="3"/>
    </row>
    <row r="8" customFormat="false" ht="15.25" hidden="false" customHeight="false" outlineLevel="0" collapsed="false">
      <c r="B8" s="4" t="s">
        <v>3</v>
      </c>
      <c r="C8" s="4"/>
      <c r="D8" s="5"/>
      <c r="E8" s="5"/>
      <c r="F8" s="3"/>
    </row>
    <row r="9" customFormat="false" ht="15.25" hidden="false" customHeight="false" outlineLevel="0" collapsed="false">
      <c r="B9" s="4" t="s">
        <v>4</v>
      </c>
      <c r="C9" s="4"/>
      <c r="D9" s="5"/>
      <c r="E9" s="5"/>
      <c r="F9" s="3"/>
    </row>
    <row r="10" customFormat="false" ht="15.25" hidden="false" customHeight="false" outlineLevel="0" collapsed="false">
      <c r="B10" s="2" t="s">
        <v>5</v>
      </c>
      <c r="C10" s="2"/>
      <c r="D10" s="2"/>
      <c r="E10" s="2"/>
      <c r="F10" s="3"/>
    </row>
    <row r="11" customFormat="false" ht="15.25" hidden="false" customHeight="false" outlineLevel="0" collapsed="false">
      <c r="B11" s="6" t="s">
        <v>6</v>
      </c>
      <c r="C11" s="6" t="s">
        <v>7</v>
      </c>
      <c r="D11" s="5"/>
      <c r="E11" s="5"/>
      <c r="F11" s="3"/>
    </row>
    <row r="12" customFormat="false" ht="15.25" hidden="false" customHeight="false" outlineLevel="0" collapsed="false">
      <c r="B12" s="6" t="s">
        <v>8</v>
      </c>
      <c r="C12" s="6" t="s">
        <v>9</v>
      </c>
      <c r="D12" s="2" t="s">
        <v>10</v>
      </c>
      <c r="E12" s="2"/>
      <c r="F12" s="3"/>
    </row>
    <row r="13" customFormat="false" ht="15.9" hidden="false" customHeight="false" outlineLevel="0" collapsed="false">
      <c r="B13" s="6" t="s">
        <v>11</v>
      </c>
      <c r="C13" s="7" t="s">
        <v>12</v>
      </c>
      <c r="D13" s="2" t="s">
        <v>13</v>
      </c>
      <c r="E13" s="2"/>
      <c r="F13" s="3"/>
    </row>
    <row r="14" customFormat="false" ht="15.25" hidden="false" customHeight="false" outlineLevel="0" collapsed="false">
      <c r="B14" s="6" t="s">
        <v>14</v>
      </c>
      <c r="C14" s="6" t="s">
        <v>15</v>
      </c>
      <c r="D14" s="2" t="n">
        <v>12</v>
      </c>
      <c r="E14" s="2"/>
      <c r="F14" s="3"/>
    </row>
    <row r="15" s="8" customFormat="true" ht="15.25" hidden="false" customHeight="false" outlineLevel="0" collapsed="false">
      <c r="B15" s="2" t="s">
        <v>16</v>
      </c>
      <c r="C15" s="2"/>
      <c r="D15" s="2"/>
      <c r="E15" s="2"/>
      <c r="F15" s="3"/>
      <c r="AMJ15" s="0"/>
    </row>
    <row r="16" customFormat="false" ht="63.75" hidden="false" customHeight="true" outlineLevel="0" collapsed="false">
      <c r="B16" s="9" t="s">
        <v>17</v>
      </c>
      <c r="C16" s="9"/>
      <c r="D16" s="9" t="s">
        <v>18</v>
      </c>
      <c r="E16" s="10" t="s">
        <v>19</v>
      </c>
      <c r="F16" s="3"/>
    </row>
    <row r="17" customFormat="false" ht="15.25" hidden="false" customHeight="false" outlineLevel="0" collapsed="false">
      <c r="B17" s="2" t="s">
        <v>20</v>
      </c>
      <c r="C17" s="2"/>
      <c r="D17" s="6" t="s">
        <v>21</v>
      </c>
      <c r="E17" s="11" t="n">
        <v>1</v>
      </c>
      <c r="F17" s="3"/>
    </row>
    <row r="18" customFormat="false" ht="15.25" hidden="false" customHeight="false" outlineLevel="0" collapsed="false">
      <c r="B18" s="2" t="s">
        <v>22</v>
      </c>
      <c r="C18" s="2"/>
      <c r="D18" s="2"/>
      <c r="E18" s="2"/>
      <c r="F18" s="3"/>
    </row>
    <row r="19" customFormat="false" ht="15.25" hidden="false" customHeight="false" outlineLevel="0" collapsed="false">
      <c r="B19" s="2" t="s">
        <v>23</v>
      </c>
      <c r="C19" s="2"/>
      <c r="D19" s="2"/>
      <c r="E19" s="2"/>
      <c r="F19" s="3"/>
    </row>
    <row r="20" customFormat="false" ht="15.25" hidden="false" customHeight="false" outlineLevel="0" collapsed="false">
      <c r="B20" s="12" t="n">
        <v>1</v>
      </c>
      <c r="C20" s="6" t="s">
        <v>24</v>
      </c>
      <c r="D20" s="13" t="s">
        <v>140</v>
      </c>
      <c r="E20" s="13"/>
      <c r="F20" s="3"/>
    </row>
    <row r="21" customFormat="false" ht="15.25" hidden="false" customHeight="false" outlineLevel="0" collapsed="false">
      <c r="B21" s="12" t="n">
        <v>2</v>
      </c>
      <c r="C21" s="14" t="s">
        <v>26</v>
      </c>
      <c r="D21" s="13" t="s">
        <v>141</v>
      </c>
      <c r="E21" s="13"/>
      <c r="F21" s="3"/>
    </row>
    <row r="22" customFormat="false" ht="15.25" hidden="false" customHeight="false" outlineLevel="0" collapsed="false">
      <c r="B22" s="12" t="n">
        <v>2</v>
      </c>
      <c r="C22" s="6" t="s">
        <v>28</v>
      </c>
      <c r="D22" s="2" t="n">
        <v>1441</v>
      </c>
      <c r="E22" s="2"/>
      <c r="F22" s="3"/>
    </row>
    <row r="23" customFormat="false" ht="15.25" hidden="false" customHeight="false" outlineLevel="0" collapsed="false">
      <c r="B23" s="12" t="n">
        <v>3</v>
      </c>
      <c r="C23" s="6" t="s">
        <v>29</v>
      </c>
      <c r="D23" s="13" t="s">
        <v>140</v>
      </c>
      <c r="E23" s="13"/>
      <c r="F23" s="3"/>
    </row>
    <row r="24" customFormat="false" ht="15.25" hidden="false" customHeight="false" outlineLevel="0" collapsed="false">
      <c r="B24" s="12" t="n">
        <v>4</v>
      </c>
      <c r="C24" s="6" t="s">
        <v>30</v>
      </c>
      <c r="D24" s="15" t="n">
        <v>42736</v>
      </c>
      <c r="E24" s="15"/>
      <c r="F24" s="3"/>
    </row>
    <row r="25" customFormat="false" ht="15.25" hidden="false" customHeight="false" outlineLevel="0" collapsed="false">
      <c r="B25" s="2" t="s">
        <v>31</v>
      </c>
      <c r="C25" s="2"/>
      <c r="D25" s="2"/>
      <c r="E25" s="2"/>
      <c r="F25" s="3"/>
    </row>
    <row r="26" customFormat="false" ht="15.9" hidden="false" customHeight="false" outlineLevel="0" collapsed="false">
      <c r="B26" s="2" t="n">
        <v>1</v>
      </c>
      <c r="C26" s="2" t="s">
        <v>32</v>
      </c>
      <c r="D26" s="12" t="s">
        <v>33</v>
      </c>
      <c r="E26" s="16" t="s">
        <v>34</v>
      </c>
      <c r="F26" s="3"/>
    </row>
    <row r="27" customFormat="false" ht="15.9" hidden="false" customHeight="false" outlineLevel="0" collapsed="false">
      <c r="B27" s="12" t="s">
        <v>6</v>
      </c>
      <c r="C27" s="6" t="s">
        <v>35</v>
      </c>
      <c r="D27" s="6"/>
      <c r="E27" s="17" t="n">
        <v>1441</v>
      </c>
      <c r="F27" s="18"/>
    </row>
    <row r="28" customFormat="false" ht="15.25" hidden="false" customHeight="false" outlineLevel="0" collapsed="false">
      <c r="B28" s="12" t="s">
        <v>8</v>
      </c>
      <c r="C28" s="6" t="s">
        <v>36</v>
      </c>
      <c r="D28" s="19"/>
      <c r="E28" s="17"/>
      <c r="F28" s="20"/>
    </row>
    <row r="29" customFormat="false" ht="15.25" hidden="false" customHeight="false" outlineLevel="0" collapsed="false">
      <c r="B29" s="12" t="s">
        <v>11</v>
      </c>
      <c r="C29" s="6" t="s">
        <v>37</v>
      </c>
      <c r="D29" s="19"/>
      <c r="E29" s="17"/>
      <c r="F29" s="20"/>
    </row>
    <row r="30" customFormat="false" ht="15.25" hidden="false" customHeight="false" outlineLevel="0" collapsed="false">
      <c r="B30" s="12" t="s">
        <v>14</v>
      </c>
      <c r="C30" s="6" t="s">
        <v>38</v>
      </c>
      <c r="D30" s="19"/>
      <c r="E30" s="17"/>
      <c r="F30" s="20"/>
    </row>
    <row r="31" customFormat="false" ht="15.25" hidden="false" customHeight="false" outlineLevel="0" collapsed="false">
      <c r="B31" s="12" t="s">
        <v>39</v>
      </c>
      <c r="C31" s="6" t="s">
        <v>40</v>
      </c>
      <c r="D31" s="6"/>
      <c r="E31" s="17"/>
      <c r="F31" s="20"/>
    </row>
    <row r="32" customFormat="false" ht="15.25" hidden="false" customHeight="false" outlineLevel="0" collapsed="false">
      <c r="B32" s="12" t="s">
        <v>41</v>
      </c>
      <c r="C32" s="6" t="s">
        <v>42</v>
      </c>
      <c r="D32" s="6"/>
      <c r="E32" s="17"/>
      <c r="F32" s="20"/>
    </row>
    <row r="33" customFormat="false" ht="15.25" hidden="false" customHeight="false" outlineLevel="0" collapsed="false">
      <c r="B33" s="12" t="s">
        <v>43</v>
      </c>
      <c r="C33" s="6" t="s">
        <v>44</v>
      </c>
      <c r="D33" s="6"/>
      <c r="E33" s="17"/>
      <c r="F33" s="20"/>
    </row>
    <row r="34" customFormat="false" ht="15.25" hidden="false" customHeight="false" outlineLevel="0" collapsed="false">
      <c r="B34" s="21" t="s">
        <v>45</v>
      </c>
      <c r="C34" s="21"/>
      <c r="D34" s="21"/>
      <c r="E34" s="22" t="n">
        <f aca="false">E27</f>
        <v>1441</v>
      </c>
      <c r="F34" s="23"/>
    </row>
    <row r="35" customFormat="false" ht="15.25" hidden="false" customHeight="false" outlineLevel="0" collapsed="false">
      <c r="B35" s="2" t="s">
        <v>46</v>
      </c>
      <c r="C35" s="2"/>
      <c r="D35" s="2"/>
      <c r="E35" s="2"/>
      <c r="F35" s="23"/>
    </row>
    <row r="36" customFormat="false" ht="15.25" hidden="false" customHeight="false" outlineLevel="0" collapsed="false">
      <c r="B36" s="2" t="s">
        <v>47</v>
      </c>
      <c r="C36" s="2"/>
      <c r="D36" s="2"/>
      <c r="E36" s="2"/>
      <c r="F36" s="23"/>
    </row>
    <row r="37" customFormat="false" ht="15.25" hidden="false" customHeight="false" outlineLevel="0" collapsed="false">
      <c r="B37" s="2" t="s">
        <v>48</v>
      </c>
      <c r="C37" s="2" t="s">
        <v>49</v>
      </c>
      <c r="D37" s="12" t="s">
        <v>33</v>
      </c>
      <c r="E37" s="11" t="s">
        <v>34</v>
      </c>
      <c r="F37" s="18"/>
    </row>
    <row r="38" customFormat="false" ht="15.25" hidden="false" customHeight="false" outlineLevel="0" collapsed="false">
      <c r="B38" s="12" t="s">
        <v>6</v>
      </c>
      <c r="C38" s="24" t="s">
        <v>50</v>
      </c>
      <c r="D38" s="25" t="n">
        <v>0.0833</v>
      </c>
      <c r="E38" s="26" t="n">
        <f aca="false">$E$34*D38</f>
        <v>120.0353</v>
      </c>
      <c r="F38" s="27"/>
    </row>
    <row r="39" customFormat="false" ht="15.25" hidden="false" customHeight="false" outlineLevel="0" collapsed="false">
      <c r="B39" s="12" t="s">
        <v>8</v>
      </c>
      <c r="C39" s="24" t="s">
        <v>51</v>
      </c>
      <c r="D39" s="25" t="n">
        <v>0.0278</v>
      </c>
      <c r="E39" s="26" t="n">
        <f aca="false">$E$34*D39</f>
        <v>40.0598</v>
      </c>
      <c r="F39" s="28"/>
    </row>
    <row r="40" customFormat="false" ht="15.9" hidden="false" customHeight="false" outlineLevel="0" collapsed="false">
      <c r="B40" s="12" t="s">
        <v>11</v>
      </c>
      <c r="C40" s="7" t="s">
        <v>52</v>
      </c>
      <c r="D40" s="25" t="n">
        <f aca="false">(D38+D39)*D52</f>
        <v>0.0408848</v>
      </c>
      <c r="E40" s="26" t="n">
        <f aca="false">$E$34*D40</f>
        <v>58.9149968</v>
      </c>
      <c r="F40" s="29"/>
    </row>
    <row r="41" customFormat="false" ht="18.6" hidden="false" customHeight="true" outlineLevel="0" collapsed="false">
      <c r="B41" s="21" t="s">
        <v>53</v>
      </c>
      <c r="C41" s="21"/>
      <c r="D41" s="21"/>
      <c r="E41" s="22" t="n">
        <f aca="false">SUM(E38:E40)</f>
        <v>219.0100968</v>
      </c>
      <c r="G41" s="30"/>
      <c r="H41" s="30"/>
      <c r="I41" s="30"/>
    </row>
    <row r="42" customFormat="false" ht="15.25" hidden="false" customHeight="false" outlineLevel="0" collapsed="false">
      <c r="B42" s="31" t="s">
        <v>54</v>
      </c>
      <c r="C42" s="31"/>
      <c r="D42" s="31"/>
      <c r="E42" s="31"/>
      <c r="F42" s="30"/>
    </row>
    <row r="43" customFormat="false" ht="15.25" hidden="false" customHeight="false" outlineLevel="0" collapsed="false">
      <c r="B43" s="2" t="s">
        <v>55</v>
      </c>
      <c r="C43" s="2" t="s">
        <v>56</v>
      </c>
      <c r="D43" s="12" t="s">
        <v>33</v>
      </c>
      <c r="E43" s="11" t="s">
        <v>34</v>
      </c>
      <c r="F43" s="3"/>
      <c r="G43" s="32"/>
      <c r="H43" s="32"/>
    </row>
    <row r="44" customFormat="false" ht="15.25" hidden="false" customHeight="false" outlineLevel="0" collapsed="false">
      <c r="B44" s="12" t="s">
        <v>6</v>
      </c>
      <c r="C44" s="6" t="s">
        <v>57</v>
      </c>
      <c r="D44" s="33" t="n">
        <v>0.2</v>
      </c>
      <c r="E44" s="34" t="n">
        <f aca="false">$E$34*D44</f>
        <v>288.2</v>
      </c>
      <c r="F44" s="3"/>
    </row>
    <row r="45" customFormat="false" ht="15.25" hidden="false" customHeight="false" outlineLevel="0" collapsed="false">
      <c r="B45" s="12" t="s">
        <v>8</v>
      </c>
      <c r="C45" s="6" t="s">
        <v>58</v>
      </c>
      <c r="D45" s="33" t="n">
        <v>0.025</v>
      </c>
      <c r="E45" s="34" t="n">
        <f aca="false">$E$34*D45</f>
        <v>36.025</v>
      </c>
      <c r="F45" s="35"/>
    </row>
    <row r="46" customFormat="false" ht="15.25" hidden="false" customHeight="false" outlineLevel="0" collapsed="false">
      <c r="B46" s="12" t="s">
        <v>11</v>
      </c>
      <c r="C46" s="6" t="s">
        <v>59</v>
      </c>
      <c r="D46" s="33" t="n">
        <v>0.03</v>
      </c>
      <c r="E46" s="34" t="n">
        <f aca="false">$E$34*D46</f>
        <v>43.23</v>
      </c>
      <c r="F46" s="36"/>
    </row>
    <row r="47" customFormat="false" ht="15.25" hidden="false" customHeight="false" outlineLevel="0" collapsed="false">
      <c r="B47" s="12" t="s">
        <v>14</v>
      </c>
      <c r="C47" s="6" t="s">
        <v>60</v>
      </c>
      <c r="D47" s="33" t="n">
        <v>0.015</v>
      </c>
      <c r="E47" s="34" t="n">
        <f aca="false">$E$34*D47</f>
        <v>21.615</v>
      </c>
      <c r="F47" s="36"/>
    </row>
    <row r="48" customFormat="false" ht="15.25" hidden="false" customHeight="false" outlineLevel="0" collapsed="false">
      <c r="B48" s="12" t="s">
        <v>39</v>
      </c>
      <c r="C48" s="6" t="s">
        <v>61</v>
      </c>
      <c r="D48" s="33" t="n">
        <v>0.01</v>
      </c>
      <c r="E48" s="34" t="n">
        <f aca="false">$E$34*D48</f>
        <v>14.41</v>
      </c>
      <c r="F48" s="36"/>
    </row>
    <row r="49" customFormat="false" ht="15.25" hidden="false" customHeight="false" outlineLevel="0" collapsed="false">
      <c r="B49" s="12" t="s">
        <v>41</v>
      </c>
      <c r="C49" s="6" t="s">
        <v>62</v>
      </c>
      <c r="D49" s="33" t="n">
        <v>0.006</v>
      </c>
      <c r="E49" s="34" t="n">
        <f aca="false">$E$34*D49</f>
        <v>8.646</v>
      </c>
      <c r="F49" s="36"/>
    </row>
    <row r="50" customFormat="false" ht="15.25" hidden="false" customHeight="false" outlineLevel="0" collapsed="false">
      <c r="B50" s="12" t="s">
        <v>43</v>
      </c>
      <c r="C50" s="6" t="s">
        <v>63</v>
      </c>
      <c r="D50" s="33" t="n">
        <v>0.002</v>
      </c>
      <c r="E50" s="34" t="n">
        <f aca="false">$E$34*D50</f>
        <v>2.882</v>
      </c>
      <c r="F50" s="36"/>
    </row>
    <row r="51" customFormat="false" ht="15.25" hidden="false" customHeight="false" outlineLevel="0" collapsed="false">
      <c r="B51" s="12" t="s">
        <v>64</v>
      </c>
      <c r="C51" s="6" t="s">
        <v>65</v>
      </c>
      <c r="D51" s="33" t="n">
        <v>0.08</v>
      </c>
      <c r="E51" s="34" t="n">
        <f aca="false">$E$34*D51</f>
        <v>115.28</v>
      </c>
      <c r="F51" s="36"/>
    </row>
    <row r="52" customFormat="false" ht="15.25" hidden="false" customHeight="false" outlineLevel="0" collapsed="false">
      <c r="B52" s="2" t="s">
        <v>53</v>
      </c>
      <c r="C52" s="2"/>
      <c r="D52" s="37" t="n">
        <v>0.368</v>
      </c>
      <c r="E52" s="38" t="n">
        <f aca="false">SUM(E44:E51)</f>
        <v>530.288</v>
      </c>
      <c r="F52" s="36"/>
    </row>
    <row r="53" customFormat="false" ht="15.25" hidden="false" customHeight="false" outlineLevel="0" collapsed="false">
      <c r="B53" s="2" t="s">
        <v>66</v>
      </c>
      <c r="C53" s="2"/>
      <c r="D53" s="2"/>
      <c r="E53" s="2"/>
      <c r="F53" s="3"/>
    </row>
    <row r="54" customFormat="false" ht="15.25" hidden="false" customHeight="false" outlineLevel="0" collapsed="false">
      <c r="B54" s="2" t="s">
        <v>67</v>
      </c>
      <c r="C54" s="2" t="s">
        <v>68</v>
      </c>
      <c r="D54" s="6"/>
      <c r="E54" s="11" t="s">
        <v>34</v>
      </c>
      <c r="F54" s="3"/>
    </row>
    <row r="55" customFormat="false" ht="15.25" hidden="false" customHeight="false" outlineLevel="0" collapsed="false">
      <c r="B55" s="12" t="s">
        <v>6</v>
      </c>
      <c r="C55" s="6" t="s">
        <v>69</v>
      </c>
      <c r="D55" s="39" t="n">
        <v>2.75</v>
      </c>
      <c r="E55" s="26" t="n">
        <f aca="false">D55*2*22 - (E34*0.06)</f>
        <v>34.54</v>
      </c>
      <c r="F55" s="40"/>
    </row>
    <row r="56" customFormat="false" ht="15" hidden="false" customHeight="false" outlineLevel="0" collapsed="false">
      <c r="B56" s="12" t="s">
        <v>8</v>
      </c>
      <c r="C56" s="6" t="s">
        <v>70</v>
      </c>
      <c r="D56" s="39"/>
      <c r="E56" s="26"/>
      <c r="F56" s="40"/>
    </row>
    <row r="57" customFormat="false" ht="15.25" hidden="false" customHeight="false" outlineLevel="0" collapsed="false">
      <c r="B57" s="12" t="s">
        <v>11</v>
      </c>
      <c r="C57" s="6" t="s">
        <v>71</v>
      </c>
      <c r="D57" s="39"/>
      <c r="E57" s="26" t="n">
        <f aca="false">(1069.2/220)*80/12</f>
        <v>32.4</v>
      </c>
      <c r="F57" s="40"/>
    </row>
    <row r="58" s="41" customFormat="true" ht="15.25" hidden="false" customHeight="false" outlineLevel="0" collapsed="false">
      <c r="B58" s="12" t="s">
        <v>14</v>
      </c>
      <c r="C58" s="42" t="s">
        <v>72</v>
      </c>
      <c r="D58" s="43"/>
      <c r="E58" s="26"/>
      <c r="F58" s="40"/>
      <c r="AMJ58" s="0"/>
    </row>
    <row r="59" customFormat="false" ht="15" hidden="false" customHeight="false" outlineLevel="0" collapsed="false">
      <c r="A59" s="41"/>
      <c r="B59" s="12" t="s">
        <v>14</v>
      </c>
      <c r="C59" s="6" t="s">
        <v>73</v>
      </c>
      <c r="D59" s="43"/>
      <c r="E59" s="26" t="n">
        <v>7</v>
      </c>
      <c r="F59" s="40"/>
    </row>
    <row r="60" customFormat="false" ht="15.25" hidden="false" customHeight="false" outlineLevel="0" collapsed="false">
      <c r="B60" s="12" t="s">
        <v>39</v>
      </c>
      <c r="C60" s="6" t="s">
        <v>44</v>
      </c>
      <c r="D60" s="43"/>
      <c r="E60" s="26" t="n">
        <f aca="false">$E$34*D60</f>
        <v>0</v>
      </c>
      <c r="F60" s="40"/>
    </row>
    <row r="61" customFormat="false" ht="15.25" hidden="false" customHeight="false" outlineLevel="0" collapsed="false">
      <c r="B61" s="21" t="s">
        <v>74</v>
      </c>
      <c r="C61" s="21"/>
      <c r="D61" s="44"/>
      <c r="E61" s="22" t="n">
        <f aca="false">SUM(E55:E60)</f>
        <v>73.94</v>
      </c>
      <c r="F61" s="45"/>
    </row>
    <row r="62" customFormat="false" ht="15.25" hidden="false" customHeight="false" outlineLevel="0" collapsed="false">
      <c r="B62" s="2" t="s">
        <v>75</v>
      </c>
      <c r="C62" s="2"/>
      <c r="D62" s="2"/>
      <c r="E62" s="2"/>
    </row>
    <row r="63" customFormat="false" ht="15.25" hidden="false" customHeight="false" outlineLevel="0" collapsed="false">
      <c r="B63" s="2" t="n">
        <v>2</v>
      </c>
      <c r="C63" s="2" t="s">
        <v>76</v>
      </c>
      <c r="D63" s="2"/>
      <c r="E63" s="11" t="s">
        <v>34</v>
      </c>
      <c r="F63" s="46"/>
    </row>
    <row r="64" customFormat="false" ht="15.25" hidden="false" customHeight="false" outlineLevel="0" collapsed="false">
      <c r="B64" s="12" t="s">
        <v>48</v>
      </c>
      <c r="C64" s="6" t="s">
        <v>77</v>
      </c>
      <c r="D64" s="47"/>
      <c r="E64" s="26" t="n">
        <f aca="false">E41</f>
        <v>219.0100968</v>
      </c>
      <c r="F64" s="48"/>
    </row>
    <row r="65" customFormat="false" ht="15.9" hidden="false" customHeight="false" outlineLevel="0" collapsed="false">
      <c r="B65" s="12" t="s">
        <v>55</v>
      </c>
      <c r="C65" s="7" t="s">
        <v>56</v>
      </c>
      <c r="D65" s="47"/>
      <c r="E65" s="26" t="n">
        <f aca="false">E52</f>
        <v>530.288</v>
      </c>
      <c r="F65" s="48"/>
    </row>
    <row r="66" customFormat="false" ht="15.9" hidden="false" customHeight="false" outlineLevel="0" collapsed="false">
      <c r="B66" s="12" t="s">
        <v>67</v>
      </c>
      <c r="C66" s="7" t="s">
        <v>68</v>
      </c>
      <c r="D66" s="47"/>
      <c r="E66" s="26" t="n">
        <f aca="false">E61</f>
        <v>73.94</v>
      </c>
      <c r="F66" s="48"/>
    </row>
    <row r="67" s="41" customFormat="true" ht="15.25" hidden="false" customHeight="false" outlineLevel="0" collapsed="false">
      <c r="B67" s="21" t="s">
        <v>74</v>
      </c>
      <c r="C67" s="21"/>
      <c r="D67" s="47"/>
      <c r="E67" s="22" t="n">
        <f aca="false">SUM(E64:E66)</f>
        <v>823.2380968</v>
      </c>
      <c r="F67" s="48"/>
      <c r="AMJ67" s="0"/>
    </row>
    <row r="68" customFormat="false" ht="17.65" hidden="false" customHeight="true" outlineLevel="0" collapsed="false">
      <c r="B68" s="2" t="s">
        <v>78</v>
      </c>
      <c r="C68" s="2"/>
      <c r="D68" s="2"/>
      <c r="E68" s="2"/>
      <c r="F68" s="36"/>
      <c r="G68" s="49"/>
    </row>
    <row r="69" s="8" customFormat="true" ht="15.25" hidden="false" customHeight="false" outlineLevel="0" collapsed="false">
      <c r="B69" s="2" t="n">
        <v>3</v>
      </c>
      <c r="C69" s="2" t="s">
        <v>79</v>
      </c>
      <c r="D69" s="12" t="s">
        <v>33</v>
      </c>
      <c r="E69" s="11" t="s">
        <v>34</v>
      </c>
      <c r="F69" s="36"/>
      <c r="AMJ69" s="0"/>
    </row>
    <row r="70" customFormat="false" ht="15.25" hidden="false" customHeight="false" outlineLevel="0" collapsed="false">
      <c r="A70" s="8"/>
      <c r="B70" s="12" t="s">
        <v>6</v>
      </c>
      <c r="C70" s="6" t="s">
        <v>80</v>
      </c>
      <c r="D70" s="47" t="n">
        <v>0.00416666666666667</v>
      </c>
      <c r="E70" s="50" t="n">
        <f aca="false">$E$34*D70</f>
        <v>6.00416666666667</v>
      </c>
      <c r="F70" s="36"/>
    </row>
    <row r="71" customFormat="false" ht="15.9" hidden="false" customHeight="false" outlineLevel="0" collapsed="false">
      <c r="A71" s="8"/>
      <c r="B71" s="12" t="s">
        <v>8</v>
      </c>
      <c r="C71" s="7" t="s">
        <v>81</v>
      </c>
      <c r="D71" s="47" t="n">
        <f aca="false">D70*D51</f>
        <v>0.000333333333333334</v>
      </c>
      <c r="E71" s="50" t="n">
        <f aca="false">$E$34*D71</f>
        <v>0.480333333333334</v>
      </c>
      <c r="F71" s="36"/>
    </row>
    <row r="72" customFormat="false" ht="15.25" hidden="false" customHeight="false" outlineLevel="0" collapsed="false">
      <c r="A72" s="8"/>
      <c r="B72" s="12" t="s">
        <v>11</v>
      </c>
      <c r="C72" s="6" t="s">
        <v>82</v>
      </c>
      <c r="D72" s="47" t="n">
        <v>0.043</v>
      </c>
      <c r="E72" s="50" t="n">
        <f aca="false">$E$34*D72</f>
        <v>61.963</v>
      </c>
      <c r="F72" s="36"/>
    </row>
    <row r="73" customFormat="false" ht="15.25" hidden="false" customHeight="false" outlineLevel="0" collapsed="false">
      <c r="A73" s="8"/>
      <c r="B73" s="12" t="s">
        <v>14</v>
      </c>
      <c r="C73" s="6" t="s">
        <v>83</v>
      </c>
      <c r="D73" s="51" t="n">
        <v>0.0194444444444444</v>
      </c>
      <c r="E73" s="50" t="n">
        <f aca="false">$E$34*D73</f>
        <v>28.0194444444444</v>
      </c>
      <c r="F73" s="36"/>
    </row>
    <row r="74" customFormat="false" ht="23.3" hidden="false" customHeight="true" outlineLevel="0" collapsed="false">
      <c r="A74" s="8"/>
      <c r="B74" s="12" t="s">
        <v>39</v>
      </c>
      <c r="C74" s="7" t="s">
        <v>84</v>
      </c>
      <c r="D74" s="47" t="n">
        <f aca="false">D73*D52</f>
        <v>0.00715555555555554</v>
      </c>
      <c r="E74" s="50" t="n">
        <f aca="false">$E$34*D74</f>
        <v>10.3111555555555</v>
      </c>
      <c r="F74" s="48"/>
    </row>
    <row r="75" customFormat="false" ht="15.25" hidden="false" customHeight="false" outlineLevel="0" collapsed="false">
      <c r="B75" s="12" t="s">
        <v>8</v>
      </c>
      <c r="C75" s="6" t="s">
        <v>85</v>
      </c>
      <c r="D75" s="47" t="n">
        <v>0.000776</v>
      </c>
      <c r="E75" s="50" t="n">
        <f aca="false">$E$34*D75</f>
        <v>1.118216</v>
      </c>
      <c r="F75" s="48"/>
      <c r="G75" s="52"/>
    </row>
    <row r="76" s="41" customFormat="true" ht="15.25" hidden="false" customHeight="false" outlineLevel="0" collapsed="false">
      <c r="B76" s="21" t="s">
        <v>74</v>
      </c>
      <c r="C76" s="21"/>
      <c r="D76" s="53" t="n">
        <f aca="false">SUM(D70:D75)</f>
        <v>0.0748759999999999</v>
      </c>
      <c r="E76" s="22" t="n">
        <f aca="false">SUM(E70:E75)</f>
        <v>107.896316</v>
      </c>
      <c r="F76" s="48"/>
      <c r="G76" s="46"/>
      <c r="AMJ76" s="0"/>
    </row>
    <row r="77" customFormat="false" ht="15.25" hidden="false" customHeight="false" outlineLevel="0" collapsed="false">
      <c r="B77" s="2" t="s">
        <v>86</v>
      </c>
      <c r="C77" s="2"/>
      <c r="D77" s="2"/>
      <c r="E77" s="2"/>
      <c r="G77" s="52"/>
    </row>
    <row r="78" customFormat="false" ht="15.25" hidden="false" customHeight="false" outlineLevel="0" collapsed="false">
      <c r="B78" s="2" t="s">
        <v>87</v>
      </c>
      <c r="C78" s="2"/>
      <c r="D78" s="2"/>
      <c r="E78" s="2"/>
      <c r="G78" s="52"/>
    </row>
    <row r="79" s="8" customFormat="true" ht="15.25" hidden="false" customHeight="false" outlineLevel="0" collapsed="false">
      <c r="B79" s="2" t="s">
        <v>88</v>
      </c>
      <c r="C79" s="2" t="s">
        <v>89</v>
      </c>
      <c r="D79" s="12" t="s">
        <v>33</v>
      </c>
      <c r="E79" s="11" t="s">
        <v>34</v>
      </c>
      <c r="F79" s="36"/>
      <c r="G79" s="52"/>
      <c r="AMJ79" s="0"/>
    </row>
    <row r="80" customFormat="false" ht="15.25" hidden="false" customHeight="false" outlineLevel="0" collapsed="false">
      <c r="A80" s="8"/>
      <c r="B80" s="12" t="s">
        <v>6</v>
      </c>
      <c r="C80" s="6" t="s">
        <v>90</v>
      </c>
      <c r="D80" s="47" t="n">
        <v>0.0833</v>
      </c>
      <c r="E80" s="26" t="n">
        <f aca="false">$E$34*D80</f>
        <v>120.0353</v>
      </c>
      <c r="F80" s="48"/>
      <c r="G80" s="52"/>
    </row>
    <row r="81" customFormat="false" ht="15.9" hidden="false" customHeight="false" outlineLevel="0" collapsed="false">
      <c r="B81" s="12" t="s">
        <v>8</v>
      </c>
      <c r="C81" s="7" t="s">
        <v>91</v>
      </c>
      <c r="D81" s="47" t="n">
        <v>0.0028</v>
      </c>
      <c r="E81" s="26" t="n">
        <f aca="false">$E$34*D81</f>
        <v>4.0348</v>
      </c>
      <c r="F81" s="48"/>
    </row>
    <row r="82" s="41" customFormat="true" ht="15.25" hidden="false" customHeight="false" outlineLevel="0" collapsed="false">
      <c r="B82" s="12" t="s">
        <v>11</v>
      </c>
      <c r="C82" s="6" t="s">
        <v>92</v>
      </c>
      <c r="D82" s="47" t="n">
        <v>0.0002</v>
      </c>
      <c r="E82" s="26" t="n">
        <f aca="false">$E$34*D82</f>
        <v>0.2882</v>
      </c>
      <c r="F82" s="48"/>
      <c r="AMJ82" s="0"/>
    </row>
    <row r="83" customFormat="false" ht="15.25" hidden="false" customHeight="false" outlineLevel="0" collapsed="false">
      <c r="B83" s="12" t="s">
        <v>14</v>
      </c>
      <c r="C83" s="6" t="s">
        <v>93</v>
      </c>
      <c r="D83" s="51" t="n">
        <v>0.0003</v>
      </c>
      <c r="E83" s="26" t="n">
        <f aca="false">$E$34*D83</f>
        <v>0.4323</v>
      </c>
      <c r="F83" s="48"/>
    </row>
    <row r="84" s="8" customFormat="true" ht="15.9" hidden="false" customHeight="false" outlineLevel="0" collapsed="false">
      <c r="B84" s="12" t="s">
        <v>39</v>
      </c>
      <c r="C84" s="7" t="s">
        <v>94</v>
      </c>
      <c r="D84" s="47" t="n">
        <v>0.00074</v>
      </c>
      <c r="E84" s="26" t="n">
        <f aca="false">$E$34*D84</f>
        <v>1.06634</v>
      </c>
      <c r="F84" s="48"/>
      <c r="AMJ84" s="0"/>
    </row>
    <row r="85" customFormat="false" ht="15.25" hidden="false" customHeight="false" outlineLevel="0" collapsed="false">
      <c r="B85" s="12" t="s">
        <v>41</v>
      </c>
      <c r="C85" s="6" t="s">
        <v>44</v>
      </c>
      <c r="D85" s="47"/>
      <c r="E85" s="26" t="n">
        <f aca="false">$E$34*D85</f>
        <v>0</v>
      </c>
      <c r="F85" s="48"/>
    </row>
    <row r="86" customFormat="false" ht="15.9" hidden="false" customHeight="false" outlineLevel="0" collapsed="false">
      <c r="B86" s="12" t="s">
        <v>43</v>
      </c>
      <c r="C86" s="7" t="s">
        <v>52</v>
      </c>
      <c r="D86" s="47" t="n">
        <f aca="false">SUM(D80:D84)*D52</f>
        <v>0.03214112</v>
      </c>
      <c r="E86" s="26" t="n">
        <f aca="false">$E$34*D86</f>
        <v>46.31535392</v>
      </c>
      <c r="F86" s="48"/>
    </row>
    <row r="87" customFormat="false" ht="15.25" hidden="false" customHeight="false" outlineLevel="0" collapsed="false">
      <c r="B87" s="21" t="s">
        <v>74</v>
      </c>
      <c r="C87" s="21"/>
      <c r="D87" s="47"/>
      <c r="E87" s="22" t="n">
        <f aca="false">SUM(E80:E86)</f>
        <v>172.17229392</v>
      </c>
      <c r="F87" s="48"/>
    </row>
    <row r="88" s="8" customFormat="true" ht="15.25" hidden="false" customHeight="false" outlineLevel="0" collapsed="false">
      <c r="B88" s="54" t="s">
        <v>95</v>
      </c>
      <c r="C88" s="54"/>
      <c r="D88" s="54"/>
      <c r="E88" s="54"/>
      <c r="F88" s="52"/>
      <c r="AMJ88" s="0"/>
    </row>
    <row r="89" customFormat="false" ht="15.9" hidden="false" customHeight="false" outlineLevel="0" collapsed="false">
      <c r="B89" s="2" t="s">
        <v>96</v>
      </c>
      <c r="C89" s="55" t="s">
        <v>97</v>
      </c>
      <c r="D89" s="12"/>
      <c r="E89" s="11" t="s">
        <v>34</v>
      </c>
      <c r="F89" s="48"/>
    </row>
    <row r="90" s="8" customFormat="true" ht="15.25" hidden="false" customHeight="false" outlineLevel="0" collapsed="false">
      <c r="B90" s="12" t="s">
        <v>6</v>
      </c>
      <c r="C90" s="6" t="s">
        <v>98</v>
      </c>
      <c r="D90" s="33"/>
      <c r="E90" s="26"/>
      <c r="F90" s="48"/>
      <c r="AMJ90" s="0"/>
    </row>
    <row r="91" customFormat="false" ht="15.9" hidden="false" customHeight="false" outlineLevel="0" collapsed="false">
      <c r="A91" s="8"/>
      <c r="B91" s="12" t="s">
        <v>8</v>
      </c>
      <c r="C91" s="7" t="s">
        <v>52</v>
      </c>
      <c r="D91" s="33"/>
      <c r="E91" s="26"/>
      <c r="F91" s="48"/>
    </row>
    <row r="92" customFormat="false" ht="15.25" hidden="false" customHeight="false" outlineLevel="0" collapsed="false">
      <c r="B92" s="2" t="s">
        <v>74</v>
      </c>
      <c r="C92" s="2"/>
      <c r="D92" s="33"/>
      <c r="E92" s="26"/>
      <c r="F92" s="48"/>
      <c r="G92" s="56"/>
    </row>
    <row r="93" customFormat="false" ht="15.25" hidden="false" customHeight="false" outlineLevel="0" collapsed="false">
      <c r="B93" s="21" t="s">
        <v>74</v>
      </c>
      <c r="C93" s="21"/>
      <c r="D93" s="57"/>
      <c r="E93" s="22"/>
      <c r="F93" s="48"/>
      <c r="G93" s="52"/>
    </row>
    <row r="94" customFormat="false" ht="17.85" hidden="false" customHeight="true" outlineLevel="0" collapsed="false">
      <c r="A94" s="58"/>
      <c r="B94" s="55" t="s">
        <v>99</v>
      </c>
      <c r="C94" s="55"/>
      <c r="D94" s="55"/>
      <c r="E94" s="55"/>
      <c r="G94" s="52"/>
    </row>
    <row r="95" s="8" customFormat="true" ht="15.25" hidden="false" customHeight="false" outlineLevel="0" collapsed="false">
      <c r="B95" s="2" t="n">
        <v>4</v>
      </c>
      <c r="C95" s="2" t="s">
        <v>100</v>
      </c>
      <c r="D95" s="12" t="s">
        <v>33</v>
      </c>
      <c r="E95" s="11" t="s">
        <v>34</v>
      </c>
      <c r="F95" s="52"/>
      <c r="G95" s="52"/>
      <c r="AMJ95" s="0"/>
    </row>
    <row r="96" customFormat="false" ht="15.25" hidden="false" customHeight="false" outlineLevel="0" collapsed="false">
      <c r="A96" s="8"/>
      <c r="B96" s="12" t="s">
        <v>88</v>
      </c>
      <c r="C96" s="6" t="s">
        <v>101</v>
      </c>
      <c r="D96" s="59"/>
      <c r="E96" s="26" t="n">
        <f aca="false">E87</f>
        <v>172.17229392</v>
      </c>
      <c r="F96" s="20"/>
      <c r="G96" s="52"/>
    </row>
    <row r="97" customFormat="false" ht="21" hidden="false" customHeight="true" outlineLevel="0" collapsed="false">
      <c r="B97" s="12" t="s">
        <v>96</v>
      </c>
      <c r="C97" s="6" t="s">
        <v>97</v>
      </c>
      <c r="D97" s="59"/>
      <c r="E97" s="26"/>
      <c r="F97" s="20"/>
    </row>
    <row r="98" customFormat="false" ht="15.25" hidden="false" customHeight="false" outlineLevel="0" collapsed="false">
      <c r="B98" s="21" t="s">
        <v>74</v>
      </c>
      <c r="C98" s="21"/>
      <c r="D98" s="57"/>
      <c r="E98" s="22" t="n">
        <f aca="false">SUM(E96:E97)</f>
        <v>172.17229392</v>
      </c>
      <c r="F98" s="60"/>
    </row>
    <row r="99" customFormat="false" ht="15.25" hidden="false" customHeight="false" outlineLevel="0" collapsed="false">
      <c r="B99" s="2" t="s">
        <v>102</v>
      </c>
      <c r="C99" s="2"/>
      <c r="D99" s="2"/>
      <c r="E99" s="2"/>
    </row>
    <row r="100" customFormat="false" ht="15" hidden="false" customHeight="false" outlineLevel="0" collapsed="false">
      <c r="B100" s="2" t="n">
        <v>5</v>
      </c>
      <c r="C100" s="2" t="s">
        <v>103</v>
      </c>
      <c r="D100" s="12" t="s">
        <v>33</v>
      </c>
      <c r="E100" s="11" t="s">
        <v>34</v>
      </c>
    </row>
    <row r="101" customFormat="false" ht="15" hidden="false" customHeight="false" outlineLevel="0" collapsed="false">
      <c r="B101" s="12" t="s">
        <v>6</v>
      </c>
      <c r="C101" s="4" t="s">
        <v>104</v>
      </c>
      <c r="D101" s="12"/>
      <c r="E101" s="50" t="n">
        <v>45.55</v>
      </c>
    </row>
    <row r="102" customFormat="false" ht="15" hidden="false" customHeight="false" outlineLevel="0" collapsed="false">
      <c r="B102" s="12" t="s">
        <v>8</v>
      </c>
      <c r="C102" s="4" t="s">
        <v>105</v>
      </c>
      <c r="D102" s="12"/>
      <c r="E102" s="50" t="n">
        <v>67.26</v>
      </c>
    </row>
    <row r="103" customFormat="false" ht="15" hidden="false" customHeight="false" outlineLevel="0" collapsed="false">
      <c r="B103" s="12" t="s">
        <v>11</v>
      </c>
      <c r="C103" s="4" t="s">
        <v>106</v>
      </c>
      <c r="D103" s="12"/>
      <c r="E103" s="50" t="n">
        <v>95.86</v>
      </c>
    </row>
    <row r="104" s="8" customFormat="true" ht="15" hidden="false" customHeight="false" outlineLevel="0" collapsed="false">
      <c r="B104" s="12" t="s">
        <v>14</v>
      </c>
      <c r="C104" s="4" t="s">
        <v>44</v>
      </c>
      <c r="D104" s="37"/>
      <c r="E104" s="50"/>
      <c r="F104" s="48"/>
      <c r="AMJ104" s="0"/>
    </row>
    <row r="105" customFormat="false" ht="15" hidden="false" customHeight="false" outlineLevel="0" collapsed="false">
      <c r="A105" s="8"/>
      <c r="B105" s="21" t="s">
        <v>74</v>
      </c>
      <c r="C105" s="21"/>
      <c r="D105" s="37"/>
      <c r="E105" s="71" t="n">
        <f aca="false">SUM(E101:E103)</f>
        <v>208.67</v>
      </c>
      <c r="F105" s="48"/>
    </row>
    <row r="106" customFormat="false" ht="15.25" hidden="false" customHeight="false" outlineLevel="0" collapsed="false">
      <c r="A106" s="8"/>
      <c r="B106" s="2" t="s">
        <v>107</v>
      </c>
      <c r="C106" s="2"/>
      <c r="D106" s="2"/>
      <c r="E106" s="2"/>
      <c r="F106" s="48"/>
    </row>
    <row r="107" customFormat="false" ht="15.25" hidden="false" customHeight="false" outlineLevel="0" collapsed="false">
      <c r="A107" s="8"/>
      <c r="B107" s="2" t="n">
        <v>6</v>
      </c>
      <c r="C107" s="54" t="s">
        <v>108</v>
      </c>
      <c r="D107" s="37" t="s">
        <v>109</v>
      </c>
      <c r="E107" s="38"/>
      <c r="F107" s="48"/>
    </row>
    <row r="108" customFormat="false" ht="15.25" hidden="false" customHeight="false" outlineLevel="0" collapsed="false">
      <c r="B108" s="12" t="s">
        <v>6</v>
      </c>
      <c r="C108" s="61" t="s">
        <v>110</v>
      </c>
      <c r="D108" s="25" t="n">
        <v>0.06</v>
      </c>
      <c r="E108" s="34" t="n">
        <f aca="false">E127*D108</f>
        <v>165.1786024032</v>
      </c>
      <c r="F108" s="48"/>
    </row>
    <row r="109" customFormat="false" ht="15.25" hidden="false" customHeight="false" outlineLevel="0" collapsed="false">
      <c r="B109" s="12" t="s">
        <v>8</v>
      </c>
      <c r="C109" s="61" t="s">
        <v>111</v>
      </c>
      <c r="D109" s="25" t="n">
        <v>0.0679</v>
      </c>
      <c r="E109" s="34" t="n">
        <f aca="false">(E127+E108)*D109</f>
        <v>198.142745489465</v>
      </c>
      <c r="F109" s="48"/>
    </row>
    <row r="110" customFormat="false" ht="15.25" hidden="false" customHeight="false" outlineLevel="0" collapsed="false">
      <c r="B110" s="62" t="s">
        <v>11</v>
      </c>
      <c r="C110" s="6" t="s">
        <v>112</v>
      </c>
      <c r="D110" s="63"/>
      <c r="E110" s="34"/>
      <c r="F110" s="48"/>
    </row>
    <row r="111" customFormat="false" ht="15.25" hidden="false" customHeight="false" outlineLevel="0" collapsed="false">
      <c r="B111" s="62" t="s">
        <v>113</v>
      </c>
      <c r="C111" s="6" t="s">
        <v>114</v>
      </c>
      <c r="D111" s="63" t="n">
        <v>1.65</v>
      </c>
      <c r="E111" s="34" t="n">
        <f aca="false">E129*D111/100</f>
        <v>59.9637526543545</v>
      </c>
      <c r="F111" s="48"/>
    </row>
    <row r="112" customFormat="false" ht="15.25" hidden="false" customHeight="false" outlineLevel="0" collapsed="false">
      <c r="B112" s="62"/>
      <c r="C112" s="6" t="s">
        <v>115</v>
      </c>
      <c r="D112" s="63" t="n">
        <v>7.6</v>
      </c>
      <c r="E112" s="34" t="n">
        <f aca="false">E129*D112/100</f>
        <v>276.196678892784</v>
      </c>
      <c r="F112" s="48"/>
      <c r="G112" s="64"/>
    </row>
    <row r="113" customFormat="false" ht="15.25" hidden="false" customHeight="false" outlineLevel="0" collapsed="false">
      <c r="B113" s="62" t="s">
        <v>116</v>
      </c>
      <c r="C113" s="6" t="s">
        <v>117</v>
      </c>
      <c r="D113" s="63"/>
      <c r="E113" s="34"/>
      <c r="F113" s="48"/>
      <c r="G113" s="64"/>
    </row>
    <row r="114" customFormat="false" ht="15.25" hidden="false" customHeight="false" outlineLevel="0" collapsed="false">
      <c r="B114" s="62" t="s">
        <v>118</v>
      </c>
      <c r="C114" s="6" t="s">
        <v>119</v>
      </c>
      <c r="D114" s="63" t="n">
        <v>5</v>
      </c>
      <c r="E114" s="34" t="n">
        <f aca="false">E129*D114/100</f>
        <v>181.708341376832</v>
      </c>
      <c r="F114" s="48"/>
      <c r="G114" s="32"/>
    </row>
    <row r="115" customFormat="false" ht="14.05" hidden="false" customHeight="false" outlineLevel="0" collapsed="false">
      <c r="G115" s="65"/>
    </row>
    <row r="116" customFormat="false" ht="15.25" hidden="false" customHeight="false" outlineLevel="0" collapsed="false">
      <c r="B116" s="21" t="s">
        <v>120</v>
      </c>
      <c r="C116" s="21"/>
      <c r="D116" s="2" t="n">
        <f aca="false">D111+D112+D114</f>
        <v>14.25</v>
      </c>
      <c r="E116" s="38" t="n">
        <f aca="false">SUM(E108:E114)</f>
        <v>881.190120816636</v>
      </c>
      <c r="F116" s="48"/>
      <c r="G116" s="32"/>
    </row>
    <row r="117" customFormat="false" ht="17.1" hidden="false" customHeight="true" outlineLevel="0" collapsed="false">
      <c r="B117" s="9" t="s">
        <v>121</v>
      </c>
      <c r="C117" s="9"/>
      <c r="D117" s="66" t="n">
        <f aca="false">(1-(D111+D112+D114)/100)</f>
        <v>0.8575</v>
      </c>
      <c r="E117" s="67"/>
      <c r="F117" s="30"/>
      <c r="G117" s="64"/>
    </row>
    <row r="118" customFormat="false" ht="16.75" hidden="false" customHeight="true" outlineLevel="0" collapsed="false">
      <c r="B118" s="9"/>
      <c r="C118" s="9"/>
      <c r="D118" s="68" t="n">
        <f aca="false">(E127+E108+E109)/D117</f>
        <v>3634.16682753664</v>
      </c>
      <c r="E118" s="68"/>
      <c r="F118" s="69"/>
      <c r="G118" s="32"/>
    </row>
    <row r="119" s="8" customFormat="true" ht="15.25" hidden="false" customHeight="false" outlineLevel="0" collapsed="false">
      <c r="B119" s="12" t="s">
        <v>74</v>
      </c>
      <c r="C119" s="12"/>
      <c r="D119" s="12"/>
      <c r="E119" s="34"/>
      <c r="F119" s="69"/>
      <c r="G119" s="64"/>
      <c r="AMJ119" s="0"/>
    </row>
    <row r="120" customFormat="false" ht="17.1" hidden="false" customHeight="true" outlineLevel="0" collapsed="false">
      <c r="B120" s="2" t="s">
        <v>122</v>
      </c>
      <c r="C120" s="2"/>
      <c r="D120" s="2"/>
      <c r="E120" s="2"/>
      <c r="F120" s="69"/>
    </row>
    <row r="121" customFormat="false" ht="30.75" hidden="false" customHeight="true" outlineLevel="0" collapsed="false">
      <c r="B121" s="2"/>
      <c r="C121" s="55" t="s">
        <v>123</v>
      </c>
      <c r="D121" s="55"/>
      <c r="E121" s="11" t="s">
        <v>34</v>
      </c>
      <c r="F121" s="69"/>
    </row>
    <row r="122" customFormat="false" ht="15.25" hidden="false" customHeight="false" outlineLevel="0" collapsed="false">
      <c r="B122" s="12" t="s">
        <v>6</v>
      </c>
      <c r="C122" s="4" t="s">
        <v>124</v>
      </c>
      <c r="D122" s="4"/>
      <c r="E122" s="34" t="n">
        <f aca="false">E34</f>
        <v>1441</v>
      </c>
      <c r="F122" s="48"/>
    </row>
    <row r="123" customFormat="false" ht="15.25" hidden="false" customHeight="false" outlineLevel="0" collapsed="false">
      <c r="B123" s="12" t="s">
        <v>8</v>
      </c>
      <c r="C123" s="4" t="s">
        <v>125</v>
      </c>
      <c r="D123" s="4"/>
      <c r="E123" s="34" t="n">
        <f aca="false">E67</f>
        <v>823.2380968</v>
      </c>
      <c r="F123" s="48"/>
    </row>
    <row r="124" customFormat="false" ht="16.5" hidden="false" customHeight="true" outlineLevel="0" collapsed="false">
      <c r="B124" s="12" t="s">
        <v>11</v>
      </c>
      <c r="C124" s="70" t="s">
        <v>126</v>
      </c>
      <c r="D124" s="70"/>
      <c r="E124" s="34" t="n">
        <f aca="false">E76</f>
        <v>107.896316</v>
      </c>
      <c r="F124" s="48"/>
    </row>
    <row r="125" customFormat="false" ht="15.25" hidden="false" customHeight="false" outlineLevel="0" collapsed="false">
      <c r="B125" s="12" t="s">
        <v>14</v>
      </c>
      <c r="C125" s="4" t="s">
        <v>127</v>
      </c>
      <c r="D125" s="4"/>
      <c r="E125" s="34" t="n">
        <f aca="false">E98</f>
        <v>172.17229392</v>
      </c>
      <c r="F125" s="48"/>
    </row>
    <row r="126" customFormat="false" ht="15.25" hidden="false" customHeight="false" outlineLevel="0" collapsed="false">
      <c r="B126" s="12" t="s">
        <v>39</v>
      </c>
      <c r="C126" s="4" t="s">
        <v>128</v>
      </c>
      <c r="D126" s="4"/>
      <c r="E126" s="34" t="n">
        <f aca="false">E105</f>
        <v>208.67</v>
      </c>
      <c r="F126" s="48"/>
    </row>
    <row r="127" customFormat="false" ht="15.25" hidden="false" customHeight="false" outlineLevel="0" collapsed="false">
      <c r="B127" s="2" t="s">
        <v>129</v>
      </c>
      <c r="C127" s="2"/>
      <c r="D127" s="2"/>
      <c r="E127" s="38" t="n">
        <f aca="false">SUM(E122:E126)</f>
        <v>2752.97670672</v>
      </c>
      <c r="F127" s="48"/>
    </row>
    <row r="128" customFormat="false" ht="15.25" hidden="false" customHeight="false" outlineLevel="0" collapsed="false">
      <c r="B128" s="12" t="s">
        <v>41</v>
      </c>
      <c r="C128" s="4" t="s">
        <v>130</v>
      </c>
      <c r="D128" s="4"/>
      <c r="E128" s="34" t="n">
        <f aca="false">E116</f>
        <v>881.190120816636</v>
      </c>
      <c r="F128" s="48"/>
    </row>
    <row r="129" customFormat="false" ht="15.25" hidden="false" customHeight="false" outlineLevel="0" collapsed="false">
      <c r="B129" s="2" t="s">
        <v>131</v>
      </c>
      <c r="C129" s="2"/>
      <c r="D129" s="2"/>
      <c r="E129" s="38" t="n">
        <f aca="false">(E127+E108+E109)/(1-(D114+D112+D111)/100)</f>
        <v>3634.16682753664</v>
      </c>
      <c r="F129" s="48"/>
    </row>
  </sheetData>
  <mergeCells count="66">
    <mergeCell ref="B3:E5"/>
    <mergeCell ref="F3:F26"/>
    <mergeCell ref="B6:C6"/>
    <mergeCell ref="D6:E6"/>
    <mergeCell ref="B7:C7"/>
    <mergeCell ref="D7:E7"/>
    <mergeCell ref="B8:C8"/>
    <mergeCell ref="D8:E8"/>
    <mergeCell ref="B9:C9"/>
    <mergeCell ref="D9:E9"/>
    <mergeCell ref="B10:E10"/>
    <mergeCell ref="D11:E11"/>
    <mergeCell ref="D12:E12"/>
    <mergeCell ref="D13:E13"/>
    <mergeCell ref="D14:E14"/>
    <mergeCell ref="B15:E15"/>
    <mergeCell ref="B16:C16"/>
    <mergeCell ref="B17:C17"/>
    <mergeCell ref="B18:E18"/>
    <mergeCell ref="B19:E19"/>
    <mergeCell ref="D20:E20"/>
    <mergeCell ref="D21:E21"/>
    <mergeCell ref="D22:E22"/>
    <mergeCell ref="D23:E23"/>
    <mergeCell ref="D24:E24"/>
    <mergeCell ref="B25:E25"/>
    <mergeCell ref="B34:D34"/>
    <mergeCell ref="B35:E35"/>
    <mergeCell ref="B36:E36"/>
    <mergeCell ref="B41:D41"/>
    <mergeCell ref="B42:E42"/>
    <mergeCell ref="F43:F44"/>
    <mergeCell ref="B52:C52"/>
    <mergeCell ref="B53:E53"/>
    <mergeCell ref="F53:F54"/>
    <mergeCell ref="B61:C61"/>
    <mergeCell ref="B62:E62"/>
    <mergeCell ref="C63:D63"/>
    <mergeCell ref="B67:C67"/>
    <mergeCell ref="B68:E68"/>
    <mergeCell ref="B76:C76"/>
    <mergeCell ref="B77:E77"/>
    <mergeCell ref="B78:E78"/>
    <mergeCell ref="B87:C87"/>
    <mergeCell ref="B88:E88"/>
    <mergeCell ref="B92:C92"/>
    <mergeCell ref="B93:C93"/>
    <mergeCell ref="B94:E94"/>
    <mergeCell ref="B98:C98"/>
    <mergeCell ref="B99:E99"/>
    <mergeCell ref="B105:C105"/>
    <mergeCell ref="B106:E106"/>
    <mergeCell ref="B111:B112"/>
    <mergeCell ref="B116:C116"/>
    <mergeCell ref="B117:C118"/>
    <mergeCell ref="B119:D119"/>
    <mergeCell ref="B120:E120"/>
    <mergeCell ref="C121:D121"/>
    <mergeCell ref="C122:D122"/>
    <mergeCell ref="C123:D123"/>
    <mergeCell ref="C124:D124"/>
    <mergeCell ref="C125:D125"/>
    <mergeCell ref="C126:D126"/>
    <mergeCell ref="B127:D127"/>
    <mergeCell ref="C128:D128"/>
    <mergeCell ref="B129:D129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2:129"/>
  <sheetViews>
    <sheetView windowProtection="false" showFormulas="false" showGridLines="true" showRowColHeaders="true" showZeros="true" rightToLeft="false" tabSelected="false" showOutlineSymbols="true" defaultGridColor="true" view="normal" topLeftCell="A37" colorId="64" zoomScale="75" zoomScaleNormal="75" zoomScalePageLayoutView="100" workbookViewId="0">
      <selection pane="topLeft" activeCell="B56" activeCellId="0" sqref="B56"/>
    </sheetView>
  </sheetViews>
  <sheetFormatPr defaultRowHeight="14.05"/>
  <cols>
    <col collapsed="false" hidden="false" max="1" min="1" style="0" width="3.44651162790698"/>
    <col collapsed="false" hidden="false" max="2" min="2" style="0" width="5.29302325581395"/>
    <col collapsed="false" hidden="false" max="3" min="3" style="0" width="58.4558139534884"/>
    <col collapsed="false" hidden="false" max="4" min="4" style="0" width="16.246511627907"/>
    <col collapsed="false" hidden="false" max="5" min="5" style="0" width="20.306976744186"/>
    <col collapsed="false" hidden="false" max="6" min="6" style="0" width="14.2744186046512"/>
    <col collapsed="false" hidden="false" max="1025" min="7" style="0" width="8.61395348837209"/>
  </cols>
  <sheetData>
    <row r="2" customFormat="false" ht="15.25" hidden="false" customHeight="false" outlineLevel="0" collapsed="false">
      <c r="B2" s="1"/>
      <c r="C2" s="1"/>
    </row>
    <row r="3" customFormat="false" ht="14.05" hidden="false" customHeight="false" outlineLevel="0" collapsed="false">
      <c r="B3" s="2" t="s">
        <v>0</v>
      </c>
      <c r="C3" s="2"/>
      <c r="D3" s="2"/>
      <c r="E3" s="2"/>
      <c r="F3" s="3"/>
    </row>
    <row r="4" customFormat="false" ht="14.05" hidden="false" customHeight="false" outlineLevel="0" collapsed="false">
      <c r="B4" s="2"/>
      <c r="C4" s="2"/>
      <c r="D4" s="2"/>
      <c r="E4" s="2"/>
      <c r="F4" s="3"/>
    </row>
    <row r="5" customFormat="false" ht="14.05" hidden="false" customHeight="false" outlineLevel="0" collapsed="false">
      <c r="B5" s="2"/>
      <c r="C5" s="2"/>
      <c r="D5" s="2"/>
      <c r="E5" s="2"/>
      <c r="F5" s="3"/>
    </row>
    <row r="6" customFormat="false" ht="15.25" hidden="false" customHeight="false" outlineLevel="0" collapsed="false">
      <c r="B6" s="4" t="s">
        <v>1</v>
      </c>
      <c r="C6" s="4"/>
      <c r="D6" s="5"/>
      <c r="E6" s="5"/>
      <c r="F6" s="3"/>
    </row>
    <row r="7" customFormat="false" ht="15.25" hidden="false" customHeight="false" outlineLevel="0" collapsed="false">
      <c r="B7" s="4" t="s">
        <v>2</v>
      </c>
      <c r="C7" s="4"/>
      <c r="D7" s="5"/>
      <c r="E7" s="5"/>
      <c r="F7" s="3"/>
    </row>
    <row r="8" customFormat="false" ht="15.25" hidden="false" customHeight="false" outlineLevel="0" collapsed="false">
      <c r="B8" s="4" t="s">
        <v>3</v>
      </c>
      <c r="C8" s="4"/>
      <c r="D8" s="5"/>
      <c r="E8" s="5"/>
      <c r="F8" s="3"/>
    </row>
    <row r="9" customFormat="false" ht="15.25" hidden="false" customHeight="false" outlineLevel="0" collapsed="false">
      <c r="B9" s="4" t="s">
        <v>4</v>
      </c>
      <c r="C9" s="4"/>
      <c r="D9" s="5"/>
      <c r="E9" s="5"/>
      <c r="F9" s="3"/>
    </row>
    <row r="10" customFormat="false" ht="15.25" hidden="false" customHeight="false" outlineLevel="0" collapsed="false">
      <c r="B10" s="2" t="s">
        <v>5</v>
      </c>
      <c r="C10" s="2"/>
      <c r="D10" s="2"/>
      <c r="E10" s="2"/>
      <c r="F10" s="3"/>
    </row>
    <row r="11" customFormat="false" ht="15.25" hidden="false" customHeight="false" outlineLevel="0" collapsed="false">
      <c r="B11" s="6" t="s">
        <v>6</v>
      </c>
      <c r="C11" s="6" t="s">
        <v>7</v>
      </c>
      <c r="D11" s="5"/>
      <c r="E11" s="5"/>
      <c r="F11" s="3"/>
    </row>
    <row r="12" customFormat="false" ht="15.25" hidden="false" customHeight="false" outlineLevel="0" collapsed="false">
      <c r="B12" s="6" t="s">
        <v>8</v>
      </c>
      <c r="C12" s="6" t="s">
        <v>9</v>
      </c>
      <c r="D12" s="2" t="s">
        <v>10</v>
      </c>
      <c r="E12" s="2"/>
      <c r="F12" s="3"/>
    </row>
    <row r="13" customFormat="false" ht="15.9" hidden="false" customHeight="false" outlineLevel="0" collapsed="false">
      <c r="B13" s="6" t="s">
        <v>11</v>
      </c>
      <c r="C13" s="7" t="s">
        <v>12</v>
      </c>
      <c r="D13" s="2" t="s">
        <v>13</v>
      </c>
      <c r="E13" s="2"/>
      <c r="F13" s="3"/>
    </row>
    <row r="14" customFormat="false" ht="15.25" hidden="false" customHeight="false" outlineLevel="0" collapsed="false">
      <c r="B14" s="6" t="s">
        <v>14</v>
      </c>
      <c r="C14" s="6" t="s">
        <v>15</v>
      </c>
      <c r="D14" s="2" t="n">
        <v>12</v>
      </c>
      <c r="E14" s="2"/>
      <c r="F14" s="3"/>
    </row>
    <row r="15" s="8" customFormat="true" ht="15.25" hidden="false" customHeight="false" outlineLevel="0" collapsed="false">
      <c r="B15" s="2" t="s">
        <v>16</v>
      </c>
      <c r="C15" s="2"/>
      <c r="D15" s="2"/>
      <c r="E15" s="2"/>
      <c r="F15" s="3"/>
      <c r="AMJ15" s="0"/>
    </row>
    <row r="16" customFormat="false" ht="63.75" hidden="false" customHeight="true" outlineLevel="0" collapsed="false">
      <c r="B16" s="9" t="s">
        <v>17</v>
      </c>
      <c r="C16" s="9"/>
      <c r="D16" s="9" t="s">
        <v>18</v>
      </c>
      <c r="E16" s="10" t="s">
        <v>19</v>
      </c>
      <c r="F16" s="3"/>
    </row>
    <row r="17" customFormat="false" ht="15.25" hidden="false" customHeight="false" outlineLevel="0" collapsed="false">
      <c r="B17" s="2" t="s">
        <v>20</v>
      </c>
      <c r="C17" s="2"/>
      <c r="D17" s="6" t="s">
        <v>21</v>
      </c>
      <c r="E17" s="11" t="n">
        <v>1</v>
      </c>
      <c r="F17" s="3"/>
    </row>
    <row r="18" customFormat="false" ht="15.25" hidden="false" customHeight="false" outlineLevel="0" collapsed="false">
      <c r="B18" s="2" t="s">
        <v>22</v>
      </c>
      <c r="C18" s="2"/>
      <c r="D18" s="2"/>
      <c r="E18" s="2"/>
      <c r="F18" s="3"/>
    </row>
    <row r="19" customFormat="false" ht="15.25" hidden="false" customHeight="false" outlineLevel="0" collapsed="false">
      <c r="B19" s="2" t="s">
        <v>23</v>
      </c>
      <c r="C19" s="2"/>
      <c r="D19" s="2"/>
      <c r="E19" s="2"/>
      <c r="F19" s="3"/>
    </row>
    <row r="20" customFormat="false" ht="15.25" hidden="false" customHeight="false" outlineLevel="0" collapsed="false">
      <c r="B20" s="12" t="n">
        <v>1</v>
      </c>
      <c r="C20" s="6" t="s">
        <v>24</v>
      </c>
      <c r="D20" s="13" t="s">
        <v>142</v>
      </c>
      <c r="E20" s="13"/>
      <c r="F20" s="3"/>
    </row>
    <row r="21" customFormat="false" ht="15.25" hidden="false" customHeight="false" outlineLevel="0" collapsed="false">
      <c r="B21" s="12" t="n">
        <v>2</v>
      </c>
      <c r="C21" s="14" t="s">
        <v>26</v>
      </c>
      <c r="D21" s="13" t="s">
        <v>143</v>
      </c>
      <c r="E21" s="13"/>
      <c r="F21" s="3"/>
    </row>
    <row r="22" customFormat="false" ht="15.25" hidden="false" customHeight="false" outlineLevel="0" collapsed="false">
      <c r="B22" s="12" t="n">
        <v>2</v>
      </c>
      <c r="C22" s="6" t="s">
        <v>28</v>
      </c>
      <c r="D22" s="2" t="n">
        <v>965.8</v>
      </c>
      <c r="E22" s="2"/>
      <c r="F22" s="3"/>
    </row>
    <row r="23" customFormat="false" ht="15.25" hidden="false" customHeight="false" outlineLevel="0" collapsed="false">
      <c r="B23" s="12" t="n">
        <v>3</v>
      </c>
      <c r="C23" s="6" t="s">
        <v>29</v>
      </c>
      <c r="D23" s="13" t="s">
        <v>142</v>
      </c>
      <c r="E23" s="13"/>
      <c r="F23" s="3"/>
    </row>
    <row r="24" customFormat="false" ht="15.25" hidden="false" customHeight="false" outlineLevel="0" collapsed="false">
      <c r="B24" s="12" t="n">
        <v>4</v>
      </c>
      <c r="C24" s="6" t="s">
        <v>30</v>
      </c>
      <c r="D24" s="15" t="n">
        <v>42736</v>
      </c>
      <c r="E24" s="15"/>
      <c r="F24" s="3"/>
    </row>
    <row r="25" customFormat="false" ht="15.25" hidden="false" customHeight="false" outlineLevel="0" collapsed="false">
      <c r="B25" s="2" t="s">
        <v>31</v>
      </c>
      <c r="C25" s="2"/>
      <c r="D25" s="2"/>
      <c r="E25" s="2"/>
      <c r="F25" s="3"/>
    </row>
    <row r="26" customFormat="false" ht="15.9" hidden="false" customHeight="false" outlineLevel="0" collapsed="false">
      <c r="B26" s="2" t="n">
        <v>1</v>
      </c>
      <c r="C26" s="2" t="s">
        <v>32</v>
      </c>
      <c r="D26" s="12" t="s">
        <v>33</v>
      </c>
      <c r="E26" s="16" t="s">
        <v>34</v>
      </c>
      <c r="F26" s="3"/>
    </row>
    <row r="27" customFormat="false" ht="15.9" hidden="false" customHeight="false" outlineLevel="0" collapsed="false">
      <c r="B27" s="12" t="s">
        <v>6</v>
      </c>
      <c r="C27" s="6" t="s">
        <v>35</v>
      </c>
      <c r="D27" s="6"/>
      <c r="E27" s="17" t="n">
        <v>965.8</v>
      </c>
      <c r="F27" s="18"/>
    </row>
    <row r="28" customFormat="false" ht="15.25" hidden="false" customHeight="false" outlineLevel="0" collapsed="false">
      <c r="B28" s="12" t="s">
        <v>8</v>
      </c>
      <c r="C28" s="6" t="s">
        <v>36</v>
      </c>
      <c r="D28" s="19"/>
      <c r="E28" s="17"/>
      <c r="F28" s="20"/>
    </row>
    <row r="29" customFormat="false" ht="15.25" hidden="false" customHeight="false" outlineLevel="0" collapsed="false">
      <c r="B29" s="12" t="s">
        <v>11</v>
      </c>
      <c r="C29" s="6" t="s">
        <v>37</v>
      </c>
      <c r="D29" s="19"/>
      <c r="E29" s="17"/>
      <c r="F29" s="20"/>
    </row>
    <row r="30" customFormat="false" ht="15.25" hidden="false" customHeight="false" outlineLevel="0" collapsed="false">
      <c r="B30" s="12" t="s">
        <v>14</v>
      </c>
      <c r="C30" s="6" t="s">
        <v>38</v>
      </c>
      <c r="D30" s="19"/>
      <c r="E30" s="17"/>
      <c r="F30" s="20"/>
    </row>
    <row r="31" customFormat="false" ht="15.25" hidden="false" customHeight="false" outlineLevel="0" collapsed="false">
      <c r="B31" s="12" t="s">
        <v>39</v>
      </c>
      <c r="C31" s="6" t="s">
        <v>40</v>
      </c>
      <c r="D31" s="6"/>
      <c r="E31" s="17"/>
      <c r="F31" s="20"/>
    </row>
    <row r="32" customFormat="false" ht="15.25" hidden="false" customHeight="false" outlineLevel="0" collapsed="false">
      <c r="B32" s="12" t="s">
        <v>41</v>
      </c>
      <c r="C32" s="6" t="s">
        <v>42</v>
      </c>
      <c r="D32" s="6"/>
      <c r="E32" s="17"/>
      <c r="F32" s="20"/>
    </row>
    <row r="33" customFormat="false" ht="15.25" hidden="false" customHeight="false" outlineLevel="0" collapsed="false">
      <c r="B33" s="12" t="s">
        <v>43</v>
      </c>
      <c r="C33" s="6" t="s">
        <v>44</v>
      </c>
      <c r="D33" s="6"/>
      <c r="E33" s="17"/>
      <c r="F33" s="20"/>
    </row>
    <row r="34" customFormat="false" ht="15.25" hidden="false" customHeight="false" outlineLevel="0" collapsed="false">
      <c r="B34" s="21" t="s">
        <v>45</v>
      </c>
      <c r="C34" s="21"/>
      <c r="D34" s="21"/>
      <c r="E34" s="22" t="n">
        <f aca="false">E27</f>
        <v>965.8</v>
      </c>
      <c r="F34" s="23"/>
    </row>
    <row r="35" customFormat="false" ht="15.25" hidden="false" customHeight="false" outlineLevel="0" collapsed="false">
      <c r="B35" s="2" t="s">
        <v>46</v>
      </c>
      <c r="C35" s="2"/>
      <c r="D35" s="2"/>
      <c r="E35" s="2"/>
      <c r="F35" s="23"/>
    </row>
    <row r="36" customFormat="false" ht="15.25" hidden="false" customHeight="false" outlineLevel="0" collapsed="false">
      <c r="B36" s="2" t="s">
        <v>47</v>
      </c>
      <c r="C36" s="2"/>
      <c r="D36" s="2"/>
      <c r="E36" s="2"/>
      <c r="F36" s="23"/>
    </row>
    <row r="37" customFormat="false" ht="15.25" hidden="false" customHeight="false" outlineLevel="0" collapsed="false">
      <c r="B37" s="2" t="s">
        <v>48</v>
      </c>
      <c r="C37" s="2" t="s">
        <v>49</v>
      </c>
      <c r="D37" s="12" t="s">
        <v>33</v>
      </c>
      <c r="E37" s="11" t="s">
        <v>34</v>
      </c>
      <c r="F37" s="18"/>
    </row>
    <row r="38" customFormat="false" ht="15.25" hidden="false" customHeight="false" outlineLevel="0" collapsed="false">
      <c r="B38" s="12" t="s">
        <v>6</v>
      </c>
      <c r="C38" s="24" t="s">
        <v>50</v>
      </c>
      <c r="D38" s="25" t="n">
        <v>0.0833</v>
      </c>
      <c r="E38" s="26" t="n">
        <f aca="false">$E$34*D38</f>
        <v>80.45114</v>
      </c>
      <c r="F38" s="27"/>
    </row>
    <row r="39" customFormat="false" ht="15.25" hidden="false" customHeight="false" outlineLevel="0" collapsed="false">
      <c r="B39" s="12" t="s">
        <v>8</v>
      </c>
      <c r="C39" s="24" t="s">
        <v>51</v>
      </c>
      <c r="D39" s="25" t="n">
        <v>0.0278</v>
      </c>
      <c r="E39" s="26" t="n">
        <f aca="false">$E$34*D39</f>
        <v>26.84924</v>
      </c>
      <c r="F39" s="28"/>
    </row>
    <row r="40" customFormat="false" ht="15.9" hidden="false" customHeight="false" outlineLevel="0" collapsed="false">
      <c r="B40" s="12" t="s">
        <v>11</v>
      </c>
      <c r="C40" s="7" t="s">
        <v>52</v>
      </c>
      <c r="D40" s="25" t="n">
        <f aca="false">(D38+D39)*D52</f>
        <v>0.0408848</v>
      </c>
      <c r="E40" s="26" t="n">
        <f aca="false">$E$34*D40</f>
        <v>39.48653984</v>
      </c>
      <c r="F40" s="29"/>
    </row>
    <row r="41" customFormat="false" ht="18.6" hidden="false" customHeight="true" outlineLevel="0" collapsed="false">
      <c r="B41" s="21" t="s">
        <v>53</v>
      </c>
      <c r="C41" s="21"/>
      <c r="D41" s="21"/>
      <c r="E41" s="22" t="n">
        <f aca="false">SUM(E38:E40)</f>
        <v>146.78691984</v>
      </c>
      <c r="G41" s="30"/>
      <c r="H41" s="30"/>
      <c r="I41" s="30"/>
    </row>
    <row r="42" customFormat="false" ht="15.25" hidden="false" customHeight="false" outlineLevel="0" collapsed="false">
      <c r="B42" s="31" t="s">
        <v>54</v>
      </c>
      <c r="C42" s="31"/>
      <c r="D42" s="31"/>
      <c r="E42" s="31"/>
      <c r="F42" s="30"/>
    </row>
    <row r="43" customFormat="false" ht="15.25" hidden="false" customHeight="false" outlineLevel="0" collapsed="false">
      <c r="B43" s="2" t="s">
        <v>55</v>
      </c>
      <c r="C43" s="2" t="s">
        <v>56</v>
      </c>
      <c r="D43" s="12" t="s">
        <v>33</v>
      </c>
      <c r="E43" s="11" t="s">
        <v>34</v>
      </c>
      <c r="F43" s="3"/>
      <c r="G43" s="32"/>
      <c r="H43" s="32"/>
    </row>
    <row r="44" customFormat="false" ht="15.25" hidden="false" customHeight="false" outlineLevel="0" collapsed="false">
      <c r="B44" s="12" t="s">
        <v>6</v>
      </c>
      <c r="C44" s="6" t="s">
        <v>57</v>
      </c>
      <c r="D44" s="33" t="n">
        <v>0.2</v>
      </c>
      <c r="E44" s="34" t="n">
        <f aca="false">$E$34*D44</f>
        <v>193.16</v>
      </c>
      <c r="F44" s="3"/>
    </row>
    <row r="45" customFormat="false" ht="15.25" hidden="false" customHeight="false" outlineLevel="0" collapsed="false">
      <c r="B45" s="12" t="s">
        <v>8</v>
      </c>
      <c r="C45" s="6" t="s">
        <v>58</v>
      </c>
      <c r="D45" s="33" t="n">
        <v>0.025</v>
      </c>
      <c r="E45" s="34" t="n">
        <f aca="false">$E$34*D45</f>
        <v>24.145</v>
      </c>
      <c r="F45" s="35"/>
    </row>
    <row r="46" customFormat="false" ht="15.25" hidden="false" customHeight="false" outlineLevel="0" collapsed="false">
      <c r="B46" s="12" t="s">
        <v>11</v>
      </c>
      <c r="C46" s="6" t="s">
        <v>59</v>
      </c>
      <c r="D46" s="33" t="n">
        <v>0.03</v>
      </c>
      <c r="E46" s="34" t="n">
        <f aca="false">$E$34*D46</f>
        <v>28.974</v>
      </c>
      <c r="F46" s="36"/>
    </row>
    <row r="47" customFormat="false" ht="15.25" hidden="false" customHeight="false" outlineLevel="0" collapsed="false">
      <c r="B47" s="12" t="s">
        <v>14</v>
      </c>
      <c r="C47" s="6" t="s">
        <v>60</v>
      </c>
      <c r="D47" s="33" t="n">
        <v>0.015</v>
      </c>
      <c r="E47" s="34" t="n">
        <f aca="false">$E$34*D47</f>
        <v>14.487</v>
      </c>
      <c r="F47" s="36"/>
    </row>
    <row r="48" customFormat="false" ht="15.25" hidden="false" customHeight="false" outlineLevel="0" collapsed="false">
      <c r="B48" s="12" t="s">
        <v>39</v>
      </c>
      <c r="C48" s="6" t="s">
        <v>61</v>
      </c>
      <c r="D48" s="33" t="n">
        <v>0.01</v>
      </c>
      <c r="E48" s="34" t="n">
        <f aca="false">$E$34*D48</f>
        <v>9.658</v>
      </c>
      <c r="F48" s="36"/>
    </row>
    <row r="49" customFormat="false" ht="15.25" hidden="false" customHeight="false" outlineLevel="0" collapsed="false">
      <c r="B49" s="12" t="s">
        <v>41</v>
      </c>
      <c r="C49" s="6" t="s">
        <v>62</v>
      </c>
      <c r="D49" s="33" t="n">
        <v>0.006</v>
      </c>
      <c r="E49" s="34" t="n">
        <f aca="false">$E$34*D49</f>
        <v>5.7948</v>
      </c>
      <c r="F49" s="36"/>
    </row>
    <row r="50" customFormat="false" ht="15.25" hidden="false" customHeight="false" outlineLevel="0" collapsed="false">
      <c r="B50" s="12" t="s">
        <v>43</v>
      </c>
      <c r="C50" s="6" t="s">
        <v>63</v>
      </c>
      <c r="D50" s="33" t="n">
        <v>0.002</v>
      </c>
      <c r="E50" s="34" t="n">
        <f aca="false">$E$34*D50</f>
        <v>1.9316</v>
      </c>
      <c r="F50" s="36"/>
    </row>
    <row r="51" customFormat="false" ht="15.25" hidden="false" customHeight="false" outlineLevel="0" collapsed="false">
      <c r="B51" s="12" t="s">
        <v>64</v>
      </c>
      <c r="C51" s="6" t="s">
        <v>65</v>
      </c>
      <c r="D51" s="33" t="n">
        <v>0.08</v>
      </c>
      <c r="E51" s="34" t="n">
        <f aca="false">$E$34*D51</f>
        <v>77.264</v>
      </c>
      <c r="F51" s="36"/>
    </row>
    <row r="52" customFormat="false" ht="15.25" hidden="false" customHeight="false" outlineLevel="0" collapsed="false">
      <c r="B52" s="2" t="s">
        <v>53</v>
      </c>
      <c r="C52" s="2"/>
      <c r="D52" s="37" t="n">
        <v>0.368</v>
      </c>
      <c r="E52" s="38" t="n">
        <f aca="false">SUM(E44:E51)</f>
        <v>355.4144</v>
      </c>
      <c r="F52" s="36"/>
    </row>
    <row r="53" customFormat="false" ht="15.25" hidden="false" customHeight="false" outlineLevel="0" collapsed="false">
      <c r="B53" s="2" t="s">
        <v>66</v>
      </c>
      <c r="C53" s="2"/>
      <c r="D53" s="2"/>
      <c r="E53" s="2"/>
      <c r="F53" s="3"/>
    </row>
    <row r="54" customFormat="false" ht="15.25" hidden="false" customHeight="false" outlineLevel="0" collapsed="false">
      <c r="B54" s="2" t="s">
        <v>67</v>
      </c>
      <c r="C54" s="2" t="s">
        <v>68</v>
      </c>
      <c r="D54" s="6"/>
      <c r="E54" s="11" t="s">
        <v>34</v>
      </c>
      <c r="F54" s="3"/>
    </row>
    <row r="55" customFormat="false" ht="15.25" hidden="false" customHeight="false" outlineLevel="0" collapsed="false">
      <c r="B55" s="12" t="s">
        <v>6</v>
      </c>
      <c r="C55" s="6" t="s">
        <v>69</v>
      </c>
      <c r="D55" s="39" t="n">
        <v>2.75</v>
      </c>
      <c r="E55" s="26" t="n">
        <f aca="false">D55*2*22 - (E34*0.06)</f>
        <v>63.052</v>
      </c>
      <c r="F55" s="40"/>
    </row>
    <row r="56" customFormat="false" ht="15" hidden="false" customHeight="false" outlineLevel="0" collapsed="false">
      <c r="B56" s="12" t="s">
        <v>8</v>
      </c>
      <c r="C56" s="6" t="s">
        <v>70</v>
      </c>
      <c r="D56" s="39"/>
      <c r="E56" s="26"/>
      <c r="F56" s="40"/>
    </row>
    <row r="57" customFormat="false" ht="15.25" hidden="false" customHeight="false" outlineLevel="0" collapsed="false">
      <c r="B57" s="12" t="s">
        <v>11</v>
      </c>
      <c r="C57" s="6" t="s">
        <v>71</v>
      </c>
      <c r="D57" s="39"/>
      <c r="E57" s="26" t="n">
        <f aca="false">(965.8/220)*80/12</f>
        <v>29.2666666666667</v>
      </c>
      <c r="F57" s="40"/>
    </row>
    <row r="58" s="41" customFormat="true" ht="15.25" hidden="false" customHeight="false" outlineLevel="0" collapsed="false">
      <c r="B58" s="12" t="s">
        <v>14</v>
      </c>
      <c r="C58" s="42" t="s">
        <v>72</v>
      </c>
      <c r="D58" s="43"/>
      <c r="E58" s="26"/>
      <c r="F58" s="40"/>
      <c r="AMJ58" s="0"/>
    </row>
    <row r="59" customFormat="false" ht="15" hidden="false" customHeight="false" outlineLevel="0" collapsed="false">
      <c r="A59" s="41"/>
      <c r="B59" s="12" t="s">
        <v>14</v>
      </c>
      <c r="C59" s="6" t="s">
        <v>73</v>
      </c>
      <c r="D59" s="43"/>
      <c r="E59" s="26" t="n">
        <v>7</v>
      </c>
      <c r="F59" s="40"/>
    </row>
    <row r="60" customFormat="false" ht="15.25" hidden="false" customHeight="false" outlineLevel="0" collapsed="false">
      <c r="B60" s="12" t="s">
        <v>39</v>
      </c>
      <c r="C60" s="6" t="s">
        <v>44</v>
      </c>
      <c r="D60" s="43"/>
      <c r="E60" s="26" t="n">
        <f aca="false">$E$34*D60</f>
        <v>0</v>
      </c>
      <c r="F60" s="40"/>
    </row>
    <row r="61" customFormat="false" ht="15.25" hidden="false" customHeight="false" outlineLevel="0" collapsed="false">
      <c r="B61" s="21" t="s">
        <v>74</v>
      </c>
      <c r="C61" s="21"/>
      <c r="D61" s="44"/>
      <c r="E61" s="22" t="n">
        <f aca="false">SUM(E55:E60)</f>
        <v>99.3186666666667</v>
      </c>
      <c r="F61" s="45"/>
    </row>
    <row r="62" customFormat="false" ht="15.25" hidden="false" customHeight="false" outlineLevel="0" collapsed="false">
      <c r="B62" s="2" t="s">
        <v>75</v>
      </c>
      <c r="C62" s="2"/>
      <c r="D62" s="2"/>
      <c r="E62" s="2"/>
    </row>
    <row r="63" customFormat="false" ht="15.25" hidden="false" customHeight="false" outlineLevel="0" collapsed="false">
      <c r="B63" s="2" t="n">
        <v>2</v>
      </c>
      <c r="C63" s="2" t="s">
        <v>76</v>
      </c>
      <c r="D63" s="2"/>
      <c r="E63" s="11" t="s">
        <v>34</v>
      </c>
      <c r="F63" s="46"/>
    </row>
    <row r="64" customFormat="false" ht="15.25" hidden="false" customHeight="false" outlineLevel="0" collapsed="false">
      <c r="B64" s="12" t="s">
        <v>48</v>
      </c>
      <c r="C64" s="6" t="s">
        <v>77</v>
      </c>
      <c r="D64" s="47"/>
      <c r="E64" s="26" t="n">
        <f aca="false">E41</f>
        <v>146.78691984</v>
      </c>
      <c r="F64" s="48"/>
    </row>
    <row r="65" customFormat="false" ht="15.9" hidden="false" customHeight="false" outlineLevel="0" collapsed="false">
      <c r="B65" s="12" t="s">
        <v>55</v>
      </c>
      <c r="C65" s="7" t="s">
        <v>56</v>
      </c>
      <c r="D65" s="47"/>
      <c r="E65" s="26" t="n">
        <f aca="false">E52</f>
        <v>355.4144</v>
      </c>
      <c r="F65" s="48"/>
    </row>
    <row r="66" customFormat="false" ht="15.9" hidden="false" customHeight="false" outlineLevel="0" collapsed="false">
      <c r="B66" s="12" t="s">
        <v>67</v>
      </c>
      <c r="C66" s="7" t="s">
        <v>68</v>
      </c>
      <c r="D66" s="47"/>
      <c r="E66" s="26" t="n">
        <f aca="false">E61</f>
        <v>99.3186666666667</v>
      </c>
      <c r="F66" s="48"/>
    </row>
    <row r="67" s="41" customFormat="true" ht="15.25" hidden="false" customHeight="false" outlineLevel="0" collapsed="false">
      <c r="B67" s="21" t="s">
        <v>74</v>
      </c>
      <c r="C67" s="21"/>
      <c r="D67" s="47"/>
      <c r="E67" s="22" t="n">
        <f aca="false">SUM(E64:E66)</f>
        <v>601.519986506667</v>
      </c>
      <c r="F67" s="48"/>
      <c r="AMJ67" s="0"/>
    </row>
    <row r="68" customFormat="false" ht="17.65" hidden="false" customHeight="true" outlineLevel="0" collapsed="false">
      <c r="B68" s="2" t="s">
        <v>78</v>
      </c>
      <c r="C68" s="2"/>
      <c r="D68" s="2"/>
      <c r="E68" s="2"/>
      <c r="F68" s="36"/>
      <c r="G68" s="49"/>
    </row>
    <row r="69" s="8" customFormat="true" ht="15.25" hidden="false" customHeight="false" outlineLevel="0" collapsed="false">
      <c r="B69" s="2" t="n">
        <v>3</v>
      </c>
      <c r="C69" s="2" t="s">
        <v>79</v>
      </c>
      <c r="D69" s="12" t="s">
        <v>33</v>
      </c>
      <c r="E69" s="11" t="s">
        <v>34</v>
      </c>
      <c r="F69" s="36"/>
      <c r="AMJ69" s="0"/>
    </row>
    <row r="70" customFormat="false" ht="15.25" hidden="false" customHeight="false" outlineLevel="0" collapsed="false">
      <c r="A70" s="8"/>
      <c r="B70" s="12" t="s">
        <v>6</v>
      </c>
      <c r="C70" s="6" t="s">
        <v>80</v>
      </c>
      <c r="D70" s="47" t="n">
        <v>0.00416666666666667</v>
      </c>
      <c r="E70" s="50" t="n">
        <f aca="false">$E$34*D70</f>
        <v>4.02416666666667</v>
      </c>
      <c r="F70" s="36"/>
    </row>
    <row r="71" customFormat="false" ht="15.9" hidden="false" customHeight="false" outlineLevel="0" collapsed="false">
      <c r="A71" s="8"/>
      <c r="B71" s="12" t="s">
        <v>8</v>
      </c>
      <c r="C71" s="7" t="s">
        <v>81</v>
      </c>
      <c r="D71" s="47" t="n">
        <f aca="false">D70*D51</f>
        <v>0.000333333333333334</v>
      </c>
      <c r="E71" s="50" t="n">
        <f aca="false">$E$34*D71</f>
        <v>0.321933333333334</v>
      </c>
      <c r="F71" s="36"/>
    </row>
    <row r="72" customFormat="false" ht="15.25" hidden="false" customHeight="false" outlineLevel="0" collapsed="false">
      <c r="A72" s="8"/>
      <c r="B72" s="12" t="s">
        <v>11</v>
      </c>
      <c r="C72" s="6" t="s">
        <v>82</v>
      </c>
      <c r="D72" s="47" t="n">
        <v>0.043</v>
      </c>
      <c r="E72" s="50" t="n">
        <f aca="false">$E$34*D72</f>
        <v>41.5294</v>
      </c>
      <c r="F72" s="36"/>
    </row>
    <row r="73" customFormat="false" ht="15.25" hidden="false" customHeight="false" outlineLevel="0" collapsed="false">
      <c r="A73" s="8"/>
      <c r="B73" s="12" t="s">
        <v>14</v>
      </c>
      <c r="C73" s="6" t="s">
        <v>83</v>
      </c>
      <c r="D73" s="51" t="n">
        <v>0.0194444444444444</v>
      </c>
      <c r="E73" s="50" t="n">
        <f aca="false">$E$34*D73</f>
        <v>18.7794444444444</v>
      </c>
      <c r="F73" s="36"/>
    </row>
    <row r="74" customFormat="false" ht="23.3" hidden="false" customHeight="true" outlineLevel="0" collapsed="false">
      <c r="A74" s="8"/>
      <c r="B74" s="12" t="s">
        <v>39</v>
      </c>
      <c r="C74" s="7" t="s">
        <v>84</v>
      </c>
      <c r="D74" s="47" t="n">
        <f aca="false">D73*D52</f>
        <v>0.00715555555555554</v>
      </c>
      <c r="E74" s="50" t="n">
        <f aca="false">$E$34*D74</f>
        <v>6.91083555555554</v>
      </c>
      <c r="F74" s="48"/>
    </row>
    <row r="75" customFormat="false" ht="15.25" hidden="false" customHeight="false" outlineLevel="0" collapsed="false">
      <c r="B75" s="12" t="s">
        <v>8</v>
      </c>
      <c r="C75" s="6" t="s">
        <v>85</v>
      </c>
      <c r="D75" s="47" t="n">
        <v>0.000776</v>
      </c>
      <c r="E75" s="50" t="n">
        <f aca="false">$E$34*D75</f>
        <v>0.7494608</v>
      </c>
      <c r="F75" s="48"/>
      <c r="G75" s="52"/>
    </row>
    <row r="76" s="41" customFormat="true" ht="15.25" hidden="false" customHeight="false" outlineLevel="0" collapsed="false">
      <c r="B76" s="21" t="s">
        <v>74</v>
      </c>
      <c r="C76" s="21"/>
      <c r="D76" s="53" t="n">
        <f aca="false">SUM(D70:D75)</f>
        <v>0.0748759999999999</v>
      </c>
      <c r="E76" s="22" t="n">
        <f aca="false">SUM(E70:E75)</f>
        <v>72.3152407999999</v>
      </c>
      <c r="F76" s="48"/>
      <c r="G76" s="46"/>
      <c r="AMJ76" s="0"/>
    </row>
    <row r="77" customFormat="false" ht="15.25" hidden="false" customHeight="false" outlineLevel="0" collapsed="false">
      <c r="B77" s="2" t="s">
        <v>86</v>
      </c>
      <c r="C77" s="2"/>
      <c r="D77" s="2"/>
      <c r="E77" s="2"/>
      <c r="G77" s="52"/>
    </row>
    <row r="78" customFormat="false" ht="15.25" hidden="false" customHeight="false" outlineLevel="0" collapsed="false">
      <c r="B78" s="2" t="s">
        <v>87</v>
      </c>
      <c r="C78" s="2"/>
      <c r="D78" s="2"/>
      <c r="E78" s="2"/>
      <c r="G78" s="52"/>
    </row>
    <row r="79" s="8" customFormat="true" ht="15.25" hidden="false" customHeight="false" outlineLevel="0" collapsed="false">
      <c r="B79" s="2" t="s">
        <v>88</v>
      </c>
      <c r="C79" s="2" t="s">
        <v>89</v>
      </c>
      <c r="D79" s="12" t="s">
        <v>33</v>
      </c>
      <c r="E79" s="11" t="s">
        <v>34</v>
      </c>
      <c r="F79" s="36"/>
      <c r="G79" s="52"/>
      <c r="AMJ79" s="0"/>
    </row>
    <row r="80" customFormat="false" ht="15.25" hidden="false" customHeight="false" outlineLevel="0" collapsed="false">
      <c r="A80" s="8"/>
      <c r="B80" s="12" t="s">
        <v>6</v>
      </c>
      <c r="C80" s="6" t="s">
        <v>90</v>
      </c>
      <c r="D80" s="47" t="n">
        <v>0.0833</v>
      </c>
      <c r="E80" s="26" t="n">
        <f aca="false">$E$34*D80</f>
        <v>80.45114</v>
      </c>
      <c r="F80" s="48"/>
      <c r="G80" s="52"/>
    </row>
    <row r="81" customFormat="false" ht="15.9" hidden="false" customHeight="false" outlineLevel="0" collapsed="false">
      <c r="B81" s="12" t="s">
        <v>8</v>
      </c>
      <c r="C81" s="7" t="s">
        <v>91</v>
      </c>
      <c r="D81" s="47" t="n">
        <v>0.0028</v>
      </c>
      <c r="E81" s="26" t="n">
        <f aca="false">$E$34*D81</f>
        <v>2.70424</v>
      </c>
      <c r="F81" s="48"/>
    </row>
    <row r="82" s="41" customFormat="true" ht="15.25" hidden="false" customHeight="false" outlineLevel="0" collapsed="false">
      <c r="B82" s="12" t="s">
        <v>11</v>
      </c>
      <c r="C82" s="6" t="s">
        <v>92</v>
      </c>
      <c r="D82" s="47" t="n">
        <v>0.0002</v>
      </c>
      <c r="E82" s="26" t="n">
        <f aca="false">$E$34*D82</f>
        <v>0.19316</v>
      </c>
      <c r="F82" s="48"/>
      <c r="AMJ82" s="0"/>
    </row>
    <row r="83" customFormat="false" ht="15.25" hidden="false" customHeight="false" outlineLevel="0" collapsed="false">
      <c r="B83" s="12" t="s">
        <v>14</v>
      </c>
      <c r="C83" s="6" t="s">
        <v>93</v>
      </c>
      <c r="D83" s="51" t="n">
        <v>0.0003</v>
      </c>
      <c r="E83" s="26" t="n">
        <f aca="false">$E$34*D83</f>
        <v>0.28974</v>
      </c>
      <c r="F83" s="48"/>
    </row>
    <row r="84" s="8" customFormat="true" ht="15.9" hidden="false" customHeight="false" outlineLevel="0" collapsed="false">
      <c r="B84" s="12" t="s">
        <v>39</v>
      </c>
      <c r="C84" s="7" t="s">
        <v>94</v>
      </c>
      <c r="D84" s="47" t="n">
        <v>0.00074</v>
      </c>
      <c r="E84" s="26" t="n">
        <f aca="false">$E$34*D84</f>
        <v>0.714692</v>
      </c>
      <c r="F84" s="48"/>
      <c r="AMJ84" s="0"/>
    </row>
    <row r="85" customFormat="false" ht="15.25" hidden="false" customHeight="false" outlineLevel="0" collapsed="false">
      <c r="B85" s="12" t="s">
        <v>41</v>
      </c>
      <c r="C85" s="6" t="s">
        <v>44</v>
      </c>
      <c r="D85" s="47"/>
      <c r="E85" s="26" t="n">
        <f aca="false">$E$34*D85</f>
        <v>0</v>
      </c>
      <c r="F85" s="48"/>
    </row>
    <row r="86" customFormat="false" ht="15.9" hidden="false" customHeight="false" outlineLevel="0" collapsed="false">
      <c r="B86" s="12" t="s">
        <v>43</v>
      </c>
      <c r="C86" s="7" t="s">
        <v>52</v>
      </c>
      <c r="D86" s="47" t="n">
        <f aca="false">SUM(D80:D84)*D52</f>
        <v>0.03214112</v>
      </c>
      <c r="E86" s="26" t="n">
        <f aca="false">$E$34*D86</f>
        <v>31.041893696</v>
      </c>
      <c r="F86" s="48"/>
    </row>
    <row r="87" customFormat="false" ht="15.25" hidden="false" customHeight="false" outlineLevel="0" collapsed="false">
      <c r="B87" s="21" t="s">
        <v>74</v>
      </c>
      <c r="C87" s="21"/>
      <c r="D87" s="47"/>
      <c r="E87" s="22" t="n">
        <f aca="false">SUM(E80:E86)</f>
        <v>115.394865696</v>
      </c>
      <c r="F87" s="48"/>
    </row>
    <row r="88" s="8" customFormat="true" ht="15.25" hidden="false" customHeight="false" outlineLevel="0" collapsed="false">
      <c r="B88" s="54" t="s">
        <v>95</v>
      </c>
      <c r="C88" s="54"/>
      <c r="D88" s="54"/>
      <c r="E88" s="54"/>
      <c r="F88" s="52"/>
      <c r="AMJ88" s="0"/>
    </row>
    <row r="89" customFormat="false" ht="15.9" hidden="false" customHeight="false" outlineLevel="0" collapsed="false">
      <c r="B89" s="2" t="s">
        <v>96</v>
      </c>
      <c r="C89" s="55" t="s">
        <v>97</v>
      </c>
      <c r="D89" s="12"/>
      <c r="E89" s="11" t="s">
        <v>34</v>
      </c>
      <c r="F89" s="48"/>
    </row>
    <row r="90" s="8" customFormat="true" ht="15.25" hidden="false" customHeight="false" outlineLevel="0" collapsed="false">
      <c r="B90" s="12" t="s">
        <v>6</v>
      </c>
      <c r="C90" s="6" t="s">
        <v>98</v>
      </c>
      <c r="D90" s="33"/>
      <c r="E90" s="26"/>
      <c r="F90" s="48"/>
      <c r="AMJ90" s="0"/>
    </row>
    <row r="91" customFormat="false" ht="15.9" hidden="false" customHeight="false" outlineLevel="0" collapsed="false">
      <c r="A91" s="8"/>
      <c r="B91" s="12" t="s">
        <v>8</v>
      </c>
      <c r="C91" s="7" t="s">
        <v>52</v>
      </c>
      <c r="D91" s="33"/>
      <c r="E91" s="26"/>
      <c r="F91" s="48"/>
    </row>
    <row r="92" customFormat="false" ht="15.25" hidden="false" customHeight="false" outlineLevel="0" collapsed="false">
      <c r="B92" s="2" t="s">
        <v>74</v>
      </c>
      <c r="C92" s="2"/>
      <c r="D92" s="33"/>
      <c r="E92" s="26"/>
      <c r="F92" s="48"/>
      <c r="G92" s="56"/>
    </row>
    <row r="93" customFormat="false" ht="15.25" hidden="false" customHeight="false" outlineLevel="0" collapsed="false">
      <c r="B93" s="21" t="s">
        <v>74</v>
      </c>
      <c r="C93" s="21"/>
      <c r="D93" s="57"/>
      <c r="E93" s="22"/>
      <c r="F93" s="48"/>
      <c r="G93" s="52"/>
    </row>
    <row r="94" customFormat="false" ht="17.85" hidden="false" customHeight="true" outlineLevel="0" collapsed="false">
      <c r="A94" s="58"/>
      <c r="B94" s="55" t="s">
        <v>99</v>
      </c>
      <c r="C94" s="55"/>
      <c r="D94" s="55"/>
      <c r="E94" s="55"/>
      <c r="G94" s="52"/>
    </row>
    <row r="95" s="8" customFormat="true" ht="15.25" hidden="false" customHeight="false" outlineLevel="0" collapsed="false">
      <c r="B95" s="2" t="n">
        <v>4</v>
      </c>
      <c r="C95" s="2" t="s">
        <v>100</v>
      </c>
      <c r="D95" s="12" t="s">
        <v>33</v>
      </c>
      <c r="E95" s="11" t="s">
        <v>34</v>
      </c>
      <c r="F95" s="52"/>
      <c r="G95" s="52"/>
      <c r="AMJ95" s="0"/>
    </row>
    <row r="96" customFormat="false" ht="15.25" hidden="false" customHeight="false" outlineLevel="0" collapsed="false">
      <c r="A96" s="8"/>
      <c r="B96" s="12" t="s">
        <v>88</v>
      </c>
      <c r="C96" s="6" t="s">
        <v>101</v>
      </c>
      <c r="D96" s="59"/>
      <c r="E96" s="26" t="n">
        <f aca="false">E87</f>
        <v>115.394865696</v>
      </c>
      <c r="F96" s="20"/>
      <c r="G96" s="52"/>
    </row>
    <row r="97" customFormat="false" ht="21" hidden="false" customHeight="true" outlineLevel="0" collapsed="false">
      <c r="B97" s="12" t="s">
        <v>96</v>
      </c>
      <c r="C97" s="6" t="s">
        <v>97</v>
      </c>
      <c r="D97" s="59"/>
      <c r="E97" s="26"/>
      <c r="F97" s="20"/>
    </row>
    <row r="98" customFormat="false" ht="15.25" hidden="false" customHeight="false" outlineLevel="0" collapsed="false">
      <c r="B98" s="21" t="s">
        <v>74</v>
      </c>
      <c r="C98" s="21"/>
      <c r="D98" s="57"/>
      <c r="E98" s="22" t="n">
        <f aca="false">SUM(E96:E97)</f>
        <v>115.394865696</v>
      </c>
      <c r="F98" s="60"/>
    </row>
    <row r="99" customFormat="false" ht="15.25" hidden="false" customHeight="false" outlineLevel="0" collapsed="false">
      <c r="B99" s="2" t="s">
        <v>102</v>
      </c>
      <c r="C99" s="2"/>
      <c r="D99" s="2"/>
      <c r="E99" s="2"/>
    </row>
    <row r="100" customFormat="false" ht="15" hidden="false" customHeight="false" outlineLevel="0" collapsed="false">
      <c r="B100" s="2" t="n">
        <v>5</v>
      </c>
      <c r="C100" s="2" t="s">
        <v>103</v>
      </c>
      <c r="D100" s="12" t="s">
        <v>33</v>
      </c>
      <c r="E100" s="11" t="s">
        <v>34</v>
      </c>
    </row>
    <row r="101" customFormat="false" ht="15" hidden="false" customHeight="false" outlineLevel="0" collapsed="false">
      <c r="B101" s="12" t="s">
        <v>6</v>
      </c>
      <c r="C101" s="4" t="s">
        <v>104</v>
      </c>
      <c r="D101" s="12"/>
      <c r="E101" s="50" t="n">
        <v>45.55</v>
      </c>
    </row>
    <row r="102" customFormat="false" ht="15" hidden="false" customHeight="false" outlineLevel="0" collapsed="false">
      <c r="B102" s="12" t="s">
        <v>8</v>
      </c>
      <c r="C102" s="4" t="s">
        <v>105</v>
      </c>
      <c r="D102" s="12"/>
      <c r="E102" s="50" t="n">
        <v>0.31</v>
      </c>
    </row>
    <row r="103" customFormat="false" ht="15" hidden="false" customHeight="false" outlineLevel="0" collapsed="false">
      <c r="B103" s="12" t="s">
        <v>11</v>
      </c>
      <c r="C103" s="4" t="s">
        <v>106</v>
      </c>
      <c r="D103" s="12"/>
      <c r="E103" s="50" t="n">
        <v>109.81</v>
      </c>
    </row>
    <row r="104" s="8" customFormat="true" ht="15" hidden="false" customHeight="false" outlineLevel="0" collapsed="false">
      <c r="B104" s="12" t="s">
        <v>14</v>
      </c>
      <c r="C104" s="4" t="s">
        <v>44</v>
      </c>
      <c r="D104" s="37"/>
      <c r="E104" s="50"/>
      <c r="F104" s="48"/>
      <c r="AMJ104" s="0"/>
    </row>
    <row r="105" customFormat="false" ht="15" hidden="false" customHeight="false" outlineLevel="0" collapsed="false">
      <c r="A105" s="8"/>
      <c r="B105" s="21" t="s">
        <v>74</v>
      </c>
      <c r="C105" s="21"/>
      <c r="D105" s="37"/>
      <c r="E105" s="71" t="n">
        <f aca="false">SUM(E101:E103)</f>
        <v>155.67</v>
      </c>
      <c r="F105" s="48"/>
    </row>
    <row r="106" customFormat="false" ht="15.25" hidden="false" customHeight="false" outlineLevel="0" collapsed="false">
      <c r="A106" s="8"/>
      <c r="B106" s="2" t="s">
        <v>107</v>
      </c>
      <c r="C106" s="2"/>
      <c r="D106" s="2"/>
      <c r="E106" s="2"/>
      <c r="F106" s="48"/>
    </row>
    <row r="107" customFormat="false" ht="15.25" hidden="false" customHeight="false" outlineLevel="0" collapsed="false">
      <c r="A107" s="8"/>
      <c r="B107" s="2" t="n">
        <v>6</v>
      </c>
      <c r="C107" s="54" t="s">
        <v>108</v>
      </c>
      <c r="D107" s="37" t="s">
        <v>109</v>
      </c>
      <c r="E107" s="38"/>
      <c r="F107" s="48"/>
    </row>
    <row r="108" customFormat="false" ht="15.25" hidden="false" customHeight="false" outlineLevel="0" collapsed="false">
      <c r="B108" s="12" t="s">
        <v>6</v>
      </c>
      <c r="C108" s="61" t="s">
        <v>110</v>
      </c>
      <c r="D108" s="25" t="n">
        <v>0.06</v>
      </c>
      <c r="E108" s="34" t="n">
        <f aca="false">E127*D108</f>
        <v>114.64200558016</v>
      </c>
      <c r="F108" s="48"/>
    </row>
    <row r="109" customFormat="false" ht="15.25" hidden="false" customHeight="false" outlineLevel="0" collapsed="false">
      <c r="B109" s="12" t="s">
        <v>8</v>
      </c>
      <c r="C109" s="61" t="s">
        <v>111</v>
      </c>
      <c r="D109" s="25" t="n">
        <v>0.0679</v>
      </c>
      <c r="E109" s="34" t="n">
        <f aca="false">(E127+E108)*D109</f>
        <v>137.520728493774</v>
      </c>
      <c r="F109" s="48"/>
    </row>
    <row r="110" customFormat="false" ht="15.25" hidden="false" customHeight="false" outlineLevel="0" collapsed="false">
      <c r="B110" s="62" t="s">
        <v>11</v>
      </c>
      <c r="C110" s="6" t="s">
        <v>112</v>
      </c>
      <c r="D110" s="63"/>
      <c r="E110" s="34"/>
      <c r="F110" s="48"/>
    </row>
    <row r="111" customFormat="false" ht="15.25" hidden="false" customHeight="false" outlineLevel="0" collapsed="false">
      <c r="B111" s="62" t="s">
        <v>113</v>
      </c>
      <c r="C111" s="6" t="s">
        <v>114</v>
      </c>
      <c r="D111" s="63" t="n">
        <v>1.65</v>
      </c>
      <c r="E111" s="34" t="n">
        <f aca="false">E129*D111/100</f>
        <v>41.6177686842728</v>
      </c>
      <c r="F111" s="48"/>
    </row>
    <row r="112" customFormat="false" ht="15.25" hidden="false" customHeight="false" outlineLevel="0" collapsed="false">
      <c r="B112" s="62"/>
      <c r="C112" s="6" t="s">
        <v>115</v>
      </c>
      <c r="D112" s="63" t="n">
        <v>7.6</v>
      </c>
      <c r="E112" s="34" t="n">
        <f aca="false">E129*D112/100</f>
        <v>191.693964848772</v>
      </c>
      <c r="F112" s="48"/>
      <c r="G112" s="64"/>
    </row>
    <row r="113" customFormat="false" ht="15.25" hidden="false" customHeight="false" outlineLevel="0" collapsed="false">
      <c r="B113" s="62" t="s">
        <v>116</v>
      </c>
      <c r="C113" s="6" t="s">
        <v>117</v>
      </c>
      <c r="D113" s="63"/>
      <c r="E113" s="34"/>
      <c r="F113" s="48"/>
      <c r="G113" s="64"/>
    </row>
    <row r="114" customFormat="false" ht="15.25" hidden="false" customHeight="false" outlineLevel="0" collapsed="false">
      <c r="B114" s="62" t="s">
        <v>118</v>
      </c>
      <c r="C114" s="6" t="s">
        <v>119</v>
      </c>
      <c r="D114" s="63" t="n">
        <v>5</v>
      </c>
      <c r="E114" s="34" t="n">
        <f aca="false">E129*D114/100</f>
        <v>126.114450558402</v>
      </c>
      <c r="F114" s="48"/>
      <c r="G114" s="32"/>
    </row>
    <row r="115" customFormat="false" ht="14.05" hidden="false" customHeight="false" outlineLevel="0" collapsed="false">
      <c r="G115" s="65"/>
    </row>
    <row r="116" customFormat="false" ht="15.25" hidden="false" customHeight="false" outlineLevel="0" collapsed="false">
      <c r="B116" s="21" t="s">
        <v>120</v>
      </c>
      <c r="C116" s="21"/>
      <c r="D116" s="2" t="n">
        <f aca="false">D111+D112+D114</f>
        <v>14.25</v>
      </c>
      <c r="E116" s="38" t="n">
        <f aca="false">SUM(E108:E114)</f>
        <v>611.588918165381</v>
      </c>
      <c r="F116" s="48"/>
      <c r="G116" s="32"/>
    </row>
    <row r="117" customFormat="false" ht="17.1" hidden="false" customHeight="true" outlineLevel="0" collapsed="false">
      <c r="B117" s="9" t="s">
        <v>121</v>
      </c>
      <c r="C117" s="9"/>
      <c r="D117" s="66" t="n">
        <f aca="false">(1-(D111+D112+D114)/100)</f>
        <v>0.8575</v>
      </c>
      <c r="E117" s="67"/>
      <c r="F117" s="30"/>
      <c r="G117" s="64"/>
    </row>
    <row r="118" customFormat="false" ht="16.75" hidden="false" customHeight="true" outlineLevel="0" collapsed="false">
      <c r="B118" s="9"/>
      <c r="C118" s="9"/>
      <c r="D118" s="68" t="n">
        <f aca="false">(E127+E108+E109)/D117</f>
        <v>2522.28901116805</v>
      </c>
      <c r="E118" s="68"/>
      <c r="F118" s="69"/>
      <c r="G118" s="32"/>
    </row>
    <row r="119" s="8" customFormat="true" ht="15.25" hidden="false" customHeight="false" outlineLevel="0" collapsed="false">
      <c r="B119" s="12" t="s">
        <v>74</v>
      </c>
      <c r="C119" s="12"/>
      <c r="D119" s="12"/>
      <c r="E119" s="34"/>
      <c r="F119" s="69"/>
      <c r="G119" s="64"/>
      <c r="AMJ119" s="0"/>
    </row>
    <row r="120" customFormat="false" ht="17.1" hidden="false" customHeight="true" outlineLevel="0" collapsed="false">
      <c r="B120" s="2" t="s">
        <v>122</v>
      </c>
      <c r="C120" s="2"/>
      <c r="D120" s="2"/>
      <c r="E120" s="2"/>
      <c r="F120" s="69"/>
    </row>
    <row r="121" customFormat="false" ht="30.75" hidden="false" customHeight="true" outlineLevel="0" collapsed="false">
      <c r="B121" s="2"/>
      <c r="C121" s="55" t="s">
        <v>123</v>
      </c>
      <c r="D121" s="55"/>
      <c r="E121" s="11" t="s">
        <v>34</v>
      </c>
      <c r="F121" s="69"/>
    </row>
    <row r="122" customFormat="false" ht="15.25" hidden="false" customHeight="false" outlineLevel="0" collapsed="false">
      <c r="B122" s="12" t="s">
        <v>6</v>
      </c>
      <c r="C122" s="4" t="s">
        <v>124</v>
      </c>
      <c r="D122" s="4"/>
      <c r="E122" s="34" t="n">
        <f aca="false">E34</f>
        <v>965.8</v>
      </c>
      <c r="F122" s="48"/>
    </row>
    <row r="123" customFormat="false" ht="15.25" hidden="false" customHeight="false" outlineLevel="0" collapsed="false">
      <c r="B123" s="12" t="s">
        <v>8</v>
      </c>
      <c r="C123" s="4" t="s">
        <v>125</v>
      </c>
      <c r="D123" s="4"/>
      <c r="E123" s="34" t="n">
        <f aca="false">E67</f>
        <v>601.519986506667</v>
      </c>
      <c r="F123" s="48"/>
    </row>
    <row r="124" customFormat="false" ht="16.5" hidden="false" customHeight="true" outlineLevel="0" collapsed="false">
      <c r="B124" s="12" t="s">
        <v>11</v>
      </c>
      <c r="C124" s="70" t="s">
        <v>126</v>
      </c>
      <c r="D124" s="70"/>
      <c r="E124" s="34" t="n">
        <f aca="false">E76</f>
        <v>72.3152407999999</v>
      </c>
      <c r="F124" s="48"/>
    </row>
    <row r="125" customFormat="false" ht="15.25" hidden="false" customHeight="false" outlineLevel="0" collapsed="false">
      <c r="B125" s="12" t="s">
        <v>14</v>
      </c>
      <c r="C125" s="4" t="s">
        <v>127</v>
      </c>
      <c r="D125" s="4"/>
      <c r="E125" s="34" t="n">
        <f aca="false">E98</f>
        <v>115.394865696</v>
      </c>
      <c r="F125" s="48"/>
    </row>
    <row r="126" customFormat="false" ht="15.25" hidden="false" customHeight="false" outlineLevel="0" collapsed="false">
      <c r="B126" s="12" t="s">
        <v>39</v>
      </c>
      <c r="C126" s="4" t="s">
        <v>128</v>
      </c>
      <c r="D126" s="4"/>
      <c r="E126" s="34" t="n">
        <f aca="false">E105</f>
        <v>155.67</v>
      </c>
      <c r="F126" s="48"/>
    </row>
    <row r="127" customFormat="false" ht="15.25" hidden="false" customHeight="false" outlineLevel="0" collapsed="false">
      <c r="B127" s="2" t="s">
        <v>129</v>
      </c>
      <c r="C127" s="2"/>
      <c r="D127" s="2"/>
      <c r="E127" s="38" t="n">
        <f aca="false">SUM(E122:E126)</f>
        <v>1910.70009300267</v>
      </c>
      <c r="F127" s="48"/>
    </row>
    <row r="128" customFormat="false" ht="15.25" hidden="false" customHeight="false" outlineLevel="0" collapsed="false">
      <c r="B128" s="12" t="s">
        <v>41</v>
      </c>
      <c r="C128" s="4" t="s">
        <v>130</v>
      </c>
      <c r="D128" s="4"/>
      <c r="E128" s="34" t="n">
        <f aca="false">E116</f>
        <v>611.588918165381</v>
      </c>
      <c r="F128" s="48"/>
    </row>
    <row r="129" customFormat="false" ht="15.25" hidden="false" customHeight="false" outlineLevel="0" collapsed="false">
      <c r="B129" s="2" t="s">
        <v>131</v>
      </c>
      <c r="C129" s="2"/>
      <c r="D129" s="2"/>
      <c r="E129" s="38" t="n">
        <f aca="false">(E127+E108+E109)/(1-(D114+D112+D111)/100)</f>
        <v>2522.28901116805</v>
      </c>
      <c r="F129" s="48"/>
    </row>
  </sheetData>
  <mergeCells count="66">
    <mergeCell ref="B3:E5"/>
    <mergeCell ref="F3:F26"/>
    <mergeCell ref="B6:C6"/>
    <mergeCell ref="D6:E6"/>
    <mergeCell ref="B7:C7"/>
    <mergeCell ref="D7:E7"/>
    <mergeCell ref="B8:C8"/>
    <mergeCell ref="D8:E8"/>
    <mergeCell ref="B9:C9"/>
    <mergeCell ref="D9:E9"/>
    <mergeCell ref="B10:E10"/>
    <mergeCell ref="D11:E11"/>
    <mergeCell ref="D12:E12"/>
    <mergeCell ref="D13:E13"/>
    <mergeCell ref="D14:E14"/>
    <mergeCell ref="B15:E15"/>
    <mergeCell ref="B16:C16"/>
    <mergeCell ref="B17:C17"/>
    <mergeCell ref="B18:E18"/>
    <mergeCell ref="B19:E19"/>
    <mergeCell ref="D20:E20"/>
    <mergeCell ref="D21:E21"/>
    <mergeCell ref="D22:E22"/>
    <mergeCell ref="D23:E23"/>
    <mergeCell ref="D24:E24"/>
    <mergeCell ref="B25:E25"/>
    <mergeCell ref="B34:D34"/>
    <mergeCell ref="B35:E35"/>
    <mergeCell ref="B36:E36"/>
    <mergeCell ref="B41:D41"/>
    <mergeCell ref="B42:E42"/>
    <mergeCell ref="F43:F44"/>
    <mergeCell ref="B52:C52"/>
    <mergeCell ref="B53:E53"/>
    <mergeCell ref="F53:F54"/>
    <mergeCell ref="B61:C61"/>
    <mergeCell ref="B62:E62"/>
    <mergeCell ref="C63:D63"/>
    <mergeCell ref="B67:C67"/>
    <mergeCell ref="B68:E68"/>
    <mergeCell ref="B76:C76"/>
    <mergeCell ref="B77:E77"/>
    <mergeCell ref="B78:E78"/>
    <mergeCell ref="B87:C87"/>
    <mergeCell ref="B88:E88"/>
    <mergeCell ref="B92:C92"/>
    <mergeCell ref="B93:C93"/>
    <mergeCell ref="B94:E94"/>
    <mergeCell ref="B98:C98"/>
    <mergeCell ref="B99:E99"/>
    <mergeCell ref="B105:C105"/>
    <mergeCell ref="B106:E106"/>
    <mergeCell ref="B111:B112"/>
    <mergeCell ref="B116:C116"/>
    <mergeCell ref="B117:C118"/>
    <mergeCell ref="B119:D119"/>
    <mergeCell ref="B120:E120"/>
    <mergeCell ref="C121:D121"/>
    <mergeCell ref="C122:D122"/>
    <mergeCell ref="C123:D123"/>
    <mergeCell ref="C124:D124"/>
    <mergeCell ref="C125:D125"/>
    <mergeCell ref="C126:D126"/>
    <mergeCell ref="B127:D127"/>
    <mergeCell ref="C128:D128"/>
    <mergeCell ref="B129:D129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2:129"/>
  <sheetViews>
    <sheetView windowProtection="false" showFormulas="false" showGridLines="true" showRowColHeaders="true" showZeros="true" rightToLeft="false" tabSelected="false" showOutlineSymbols="true" defaultGridColor="true" view="normal" topLeftCell="A52" colorId="64" zoomScale="75" zoomScaleNormal="75" zoomScalePageLayoutView="100" workbookViewId="0">
      <selection pane="topLeft" activeCell="B56" activeCellId="0" sqref="B56"/>
    </sheetView>
  </sheetViews>
  <sheetFormatPr defaultRowHeight="14.05"/>
  <cols>
    <col collapsed="false" hidden="false" max="1" min="1" style="0" width="3.44651162790698"/>
    <col collapsed="false" hidden="false" max="2" min="2" style="0" width="5.29302325581395"/>
    <col collapsed="false" hidden="false" max="3" min="3" style="0" width="58.4558139534884"/>
    <col collapsed="false" hidden="false" max="4" min="4" style="0" width="16.246511627907"/>
    <col collapsed="false" hidden="false" max="5" min="5" style="0" width="20.306976744186"/>
    <col collapsed="false" hidden="false" max="6" min="6" style="0" width="14.2744186046512"/>
    <col collapsed="false" hidden="false" max="1025" min="7" style="0" width="8.61395348837209"/>
  </cols>
  <sheetData>
    <row r="2" customFormat="false" ht="15.25" hidden="false" customHeight="false" outlineLevel="0" collapsed="false">
      <c r="B2" s="1"/>
      <c r="C2" s="1"/>
    </row>
    <row r="3" customFormat="false" ht="14.05" hidden="false" customHeight="false" outlineLevel="0" collapsed="false">
      <c r="B3" s="2" t="s">
        <v>0</v>
      </c>
      <c r="C3" s="2"/>
      <c r="D3" s="2"/>
      <c r="E3" s="2"/>
      <c r="F3" s="3"/>
    </row>
    <row r="4" customFormat="false" ht="14.05" hidden="false" customHeight="false" outlineLevel="0" collapsed="false">
      <c r="B4" s="2"/>
      <c r="C4" s="2"/>
      <c r="D4" s="2"/>
      <c r="E4" s="2"/>
      <c r="F4" s="3"/>
    </row>
    <row r="5" customFormat="false" ht="14.05" hidden="false" customHeight="false" outlineLevel="0" collapsed="false">
      <c r="B5" s="2"/>
      <c r="C5" s="2"/>
      <c r="D5" s="2"/>
      <c r="E5" s="2"/>
      <c r="F5" s="3"/>
    </row>
    <row r="6" customFormat="false" ht="15.25" hidden="false" customHeight="false" outlineLevel="0" collapsed="false">
      <c r="B6" s="4" t="s">
        <v>1</v>
      </c>
      <c r="C6" s="4"/>
      <c r="D6" s="5"/>
      <c r="E6" s="5"/>
      <c r="F6" s="3"/>
    </row>
    <row r="7" customFormat="false" ht="15.25" hidden="false" customHeight="false" outlineLevel="0" collapsed="false">
      <c r="B7" s="4" t="s">
        <v>2</v>
      </c>
      <c r="C7" s="4"/>
      <c r="D7" s="5"/>
      <c r="E7" s="5"/>
      <c r="F7" s="3"/>
    </row>
    <row r="8" customFormat="false" ht="15.25" hidden="false" customHeight="false" outlineLevel="0" collapsed="false">
      <c r="B8" s="4" t="s">
        <v>3</v>
      </c>
      <c r="C8" s="4"/>
      <c r="D8" s="5"/>
      <c r="E8" s="5"/>
      <c r="F8" s="3"/>
    </row>
    <row r="9" customFormat="false" ht="15.25" hidden="false" customHeight="false" outlineLevel="0" collapsed="false">
      <c r="B9" s="4" t="s">
        <v>4</v>
      </c>
      <c r="C9" s="4"/>
      <c r="D9" s="5"/>
      <c r="E9" s="5"/>
      <c r="F9" s="3"/>
    </row>
    <row r="10" customFormat="false" ht="15.25" hidden="false" customHeight="false" outlineLevel="0" collapsed="false">
      <c r="B10" s="2" t="s">
        <v>5</v>
      </c>
      <c r="C10" s="2"/>
      <c r="D10" s="2"/>
      <c r="E10" s="2"/>
      <c r="F10" s="3"/>
    </row>
    <row r="11" customFormat="false" ht="15.25" hidden="false" customHeight="false" outlineLevel="0" collapsed="false">
      <c r="B11" s="6" t="s">
        <v>6</v>
      </c>
      <c r="C11" s="6" t="s">
        <v>7</v>
      </c>
      <c r="D11" s="5"/>
      <c r="E11" s="5"/>
      <c r="F11" s="3"/>
    </row>
    <row r="12" customFormat="false" ht="15.25" hidden="false" customHeight="false" outlineLevel="0" collapsed="false">
      <c r="B12" s="6" t="s">
        <v>8</v>
      </c>
      <c r="C12" s="6" t="s">
        <v>9</v>
      </c>
      <c r="D12" s="2" t="s">
        <v>10</v>
      </c>
      <c r="E12" s="2"/>
      <c r="F12" s="3"/>
    </row>
    <row r="13" customFormat="false" ht="15.9" hidden="false" customHeight="false" outlineLevel="0" collapsed="false">
      <c r="B13" s="6" t="s">
        <v>11</v>
      </c>
      <c r="C13" s="7" t="s">
        <v>12</v>
      </c>
      <c r="D13" s="2" t="s">
        <v>13</v>
      </c>
      <c r="E13" s="2"/>
      <c r="F13" s="3"/>
    </row>
    <row r="14" customFormat="false" ht="15.25" hidden="false" customHeight="false" outlineLevel="0" collapsed="false">
      <c r="B14" s="6" t="s">
        <v>14</v>
      </c>
      <c r="C14" s="6" t="s">
        <v>15</v>
      </c>
      <c r="D14" s="2" t="n">
        <v>12</v>
      </c>
      <c r="E14" s="2"/>
      <c r="F14" s="3"/>
    </row>
    <row r="15" s="8" customFormat="true" ht="15.25" hidden="false" customHeight="false" outlineLevel="0" collapsed="false">
      <c r="B15" s="2" t="s">
        <v>16</v>
      </c>
      <c r="C15" s="2"/>
      <c r="D15" s="2"/>
      <c r="E15" s="2"/>
      <c r="F15" s="3"/>
      <c r="AMJ15" s="0"/>
    </row>
    <row r="16" customFormat="false" ht="63.75" hidden="false" customHeight="true" outlineLevel="0" collapsed="false">
      <c r="B16" s="9" t="s">
        <v>17</v>
      </c>
      <c r="C16" s="9"/>
      <c r="D16" s="9" t="s">
        <v>18</v>
      </c>
      <c r="E16" s="10" t="s">
        <v>19</v>
      </c>
      <c r="F16" s="3"/>
    </row>
    <row r="17" customFormat="false" ht="15.25" hidden="false" customHeight="false" outlineLevel="0" collapsed="false">
      <c r="B17" s="2" t="s">
        <v>20</v>
      </c>
      <c r="C17" s="2"/>
      <c r="D17" s="6" t="s">
        <v>21</v>
      </c>
      <c r="E17" s="11" t="n">
        <v>1</v>
      </c>
      <c r="F17" s="3"/>
    </row>
    <row r="18" customFormat="false" ht="15.25" hidden="false" customHeight="false" outlineLevel="0" collapsed="false">
      <c r="B18" s="2" t="s">
        <v>22</v>
      </c>
      <c r="C18" s="2"/>
      <c r="D18" s="2"/>
      <c r="E18" s="2"/>
      <c r="F18" s="3"/>
    </row>
    <row r="19" customFormat="false" ht="15.25" hidden="false" customHeight="false" outlineLevel="0" collapsed="false">
      <c r="B19" s="2" t="s">
        <v>23</v>
      </c>
      <c r="C19" s="2"/>
      <c r="D19" s="2"/>
      <c r="E19" s="2"/>
      <c r="F19" s="3"/>
    </row>
    <row r="20" customFormat="false" ht="15.25" hidden="false" customHeight="false" outlineLevel="0" collapsed="false">
      <c r="B20" s="12" t="n">
        <v>1</v>
      </c>
      <c r="C20" s="6" t="s">
        <v>24</v>
      </c>
      <c r="D20" s="13" t="s">
        <v>144</v>
      </c>
      <c r="E20" s="13"/>
      <c r="F20" s="3"/>
    </row>
    <row r="21" customFormat="false" ht="15.25" hidden="false" customHeight="false" outlineLevel="0" collapsed="false">
      <c r="B21" s="12" t="n">
        <v>2</v>
      </c>
      <c r="C21" s="14" t="s">
        <v>26</v>
      </c>
      <c r="D21" s="13" t="s">
        <v>145</v>
      </c>
      <c r="E21" s="13"/>
      <c r="F21" s="3"/>
    </row>
    <row r="22" customFormat="false" ht="15.25" hidden="false" customHeight="false" outlineLevel="0" collapsed="false">
      <c r="B22" s="12" t="n">
        <v>2</v>
      </c>
      <c r="C22" s="6" t="s">
        <v>28</v>
      </c>
      <c r="D22" s="2" t="n">
        <v>1441</v>
      </c>
      <c r="E22" s="2"/>
      <c r="F22" s="3"/>
    </row>
    <row r="23" customFormat="false" ht="15.25" hidden="false" customHeight="false" outlineLevel="0" collapsed="false">
      <c r="B23" s="12" t="n">
        <v>3</v>
      </c>
      <c r="C23" s="6" t="s">
        <v>29</v>
      </c>
      <c r="D23" s="13" t="s">
        <v>144</v>
      </c>
      <c r="E23" s="13"/>
      <c r="F23" s="3"/>
    </row>
    <row r="24" customFormat="false" ht="15.25" hidden="false" customHeight="false" outlineLevel="0" collapsed="false">
      <c r="B24" s="12" t="n">
        <v>4</v>
      </c>
      <c r="C24" s="6" t="s">
        <v>30</v>
      </c>
      <c r="D24" s="15" t="n">
        <v>42736</v>
      </c>
      <c r="E24" s="15"/>
      <c r="F24" s="3"/>
    </row>
    <row r="25" customFormat="false" ht="15.25" hidden="false" customHeight="false" outlineLevel="0" collapsed="false">
      <c r="B25" s="2" t="s">
        <v>31</v>
      </c>
      <c r="C25" s="2"/>
      <c r="D25" s="2"/>
      <c r="E25" s="2"/>
      <c r="F25" s="3"/>
    </row>
    <row r="26" customFormat="false" ht="15.9" hidden="false" customHeight="false" outlineLevel="0" collapsed="false">
      <c r="B26" s="2" t="n">
        <v>1</v>
      </c>
      <c r="C26" s="2" t="s">
        <v>32</v>
      </c>
      <c r="D26" s="12" t="s">
        <v>33</v>
      </c>
      <c r="E26" s="16" t="s">
        <v>34</v>
      </c>
      <c r="F26" s="3"/>
    </row>
    <row r="27" customFormat="false" ht="15.9" hidden="false" customHeight="false" outlineLevel="0" collapsed="false">
      <c r="B27" s="12" t="s">
        <v>6</v>
      </c>
      <c r="C27" s="6" t="s">
        <v>35</v>
      </c>
      <c r="D27" s="6"/>
      <c r="E27" s="17" t="n">
        <v>1441</v>
      </c>
      <c r="F27" s="18"/>
    </row>
    <row r="28" customFormat="false" ht="15.25" hidden="false" customHeight="false" outlineLevel="0" collapsed="false">
      <c r="B28" s="12" t="s">
        <v>8</v>
      </c>
      <c r="C28" s="6" t="s">
        <v>36</v>
      </c>
      <c r="D28" s="19"/>
      <c r="E28" s="17"/>
      <c r="F28" s="20"/>
    </row>
    <row r="29" customFormat="false" ht="15.25" hidden="false" customHeight="false" outlineLevel="0" collapsed="false">
      <c r="B29" s="12" t="s">
        <v>11</v>
      </c>
      <c r="C29" s="6" t="s">
        <v>37</v>
      </c>
      <c r="D29" s="19"/>
      <c r="E29" s="17"/>
      <c r="F29" s="20"/>
    </row>
    <row r="30" customFormat="false" ht="15.25" hidden="false" customHeight="false" outlineLevel="0" collapsed="false">
      <c r="B30" s="12" t="s">
        <v>14</v>
      </c>
      <c r="C30" s="6" t="s">
        <v>38</v>
      </c>
      <c r="D30" s="19"/>
      <c r="E30" s="17"/>
      <c r="F30" s="20"/>
    </row>
    <row r="31" customFormat="false" ht="15.25" hidden="false" customHeight="false" outlineLevel="0" collapsed="false">
      <c r="B31" s="12" t="s">
        <v>39</v>
      </c>
      <c r="C31" s="6" t="s">
        <v>40</v>
      </c>
      <c r="D31" s="6"/>
      <c r="E31" s="17"/>
      <c r="F31" s="20"/>
    </row>
    <row r="32" customFormat="false" ht="15.25" hidden="false" customHeight="false" outlineLevel="0" collapsed="false">
      <c r="B32" s="12" t="s">
        <v>41</v>
      </c>
      <c r="C32" s="6" t="s">
        <v>42</v>
      </c>
      <c r="D32" s="6"/>
      <c r="E32" s="17"/>
      <c r="F32" s="20"/>
    </row>
    <row r="33" customFormat="false" ht="15.25" hidden="false" customHeight="false" outlineLevel="0" collapsed="false">
      <c r="B33" s="12" t="s">
        <v>43</v>
      </c>
      <c r="C33" s="6" t="s">
        <v>44</v>
      </c>
      <c r="D33" s="6"/>
      <c r="E33" s="17"/>
      <c r="F33" s="20"/>
    </row>
    <row r="34" customFormat="false" ht="15.25" hidden="false" customHeight="false" outlineLevel="0" collapsed="false">
      <c r="B34" s="21" t="s">
        <v>45</v>
      </c>
      <c r="C34" s="21"/>
      <c r="D34" s="21"/>
      <c r="E34" s="22" t="n">
        <f aca="false">E27</f>
        <v>1441</v>
      </c>
      <c r="F34" s="23"/>
    </row>
    <row r="35" customFormat="false" ht="15.25" hidden="false" customHeight="false" outlineLevel="0" collapsed="false">
      <c r="B35" s="2" t="s">
        <v>46</v>
      </c>
      <c r="C35" s="2"/>
      <c r="D35" s="2"/>
      <c r="E35" s="2"/>
      <c r="F35" s="23"/>
    </row>
    <row r="36" customFormat="false" ht="15.25" hidden="false" customHeight="false" outlineLevel="0" collapsed="false">
      <c r="B36" s="2" t="s">
        <v>47</v>
      </c>
      <c r="C36" s="2"/>
      <c r="D36" s="2"/>
      <c r="E36" s="2"/>
      <c r="F36" s="23"/>
    </row>
    <row r="37" customFormat="false" ht="15.25" hidden="false" customHeight="false" outlineLevel="0" collapsed="false">
      <c r="B37" s="2" t="s">
        <v>48</v>
      </c>
      <c r="C37" s="2" t="s">
        <v>49</v>
      </c>
      <c r="D37" s="12" t="s">
        <v>33</v>
      </c>
      <c r="E37" s="11" t="s">
        <v>34</v>
      </c>
      <c r="F37" s="18"/>
    </row>
    <row r="38" customFormat="false" ht="15.25" hidden="false" customHeight="false" outlineLevel="0" collapsed="false">
      <c r="B38" s="12" t="s">
        <v>6</v>
      </c>
      <c r="C38" s="24" t="s">
        <v>50</v>
      </c>
      <c r="D38" s="25" t="n">
        <v>0.0833</v>
      </c>
      <c r="E38" s="26" t="n">
        <f aca="false">$E$34*D38</f>
        <v>120.0353</v>
      </c>
      <c r="F38" s="27"/>
    </row>
    <row r="39" customFormat="false" ht="15.25" hidden="false" customHeight="false" outlineLevel="0" collapsed="false">
      <c r="B39" s="12" t="s">
        <v>8</v>
      </c>
      <c r="C39" s="24" t="s">
        <v>51</v>
      </c>
      <c r="D39" s="25" t="n">
        <v>0.0278</v>
      </c>
      <c r="E39" s="26" t="n">
        <f aca="false">$E$34*D39</f>
        <v>40.0598</v>
      </c>
      <c r="F39" s="28"/>
    </row>
    <row r="40" customFormat="false" ht="15.9" hidden="false" customHeight="false" outlineLevel="0" collapsed="false">
      <c r="B40" s="12" t="s">
        <v>11</v>
      </c>
      <c r="C40" s="7" t="s">
        <v>52</v>
      </c>
      <c r="D40" s="25" t="n">
        <f aca="false">(D38+D39)*D52</f>
        <v>0.0408848</v>
      </c>
      <c r="E40" s="26" t="n">
        <f aca="false">$E$34*D40</f>
        <v>58.9149968</v>
      </c>
      <c r="F40" s="29"/>
    </row>
    <row r="41" customFormat="false" ht="18.6" hidden="false" customHeight="true" outlineLevel="0" collapsed="false">
      <c r="B41" s="21" t="s">
        <v>53</v>
      </c>
      <c r="C41" s="21"/>
      <c r="D41" s="21"/>
      <c r="E41" s="22" t="n">
        <f aca="false">SUM(E38:E40)</f>
        <v>219.0100968</v>
      </c>
      <c r="G41" s="30"/>
      <c r="H41" s="30"/>
      <c r="I41" s="30"/>
    </row>
    <row r="42" customFormat="false" ht="15.25" hidden="false" customHeight="false" outlineLevel="0" collapsed="false">
      <c r="B42" s="31" t="s">
        <v>54</v>
      </c>
      <c r="C42" s="31"/>
      <c r="D42" s="31"/>
      <c r="E42" s="31"/>
      <c r="F42" s="30"/>
    </row>
    <row r="43" customFormat="false" ht="15.25" hidden="false" customHeight="false" outlineLevel="0" collapsed="false">
      <c r="B43" s="2" t="s">
        <v>55</v>
      </c>
      <c r="C43" s="2" t="s">
        <v>56</v>
      </c>
      <c r="D43" s="12" t="s">
        <v>33</v>
      </c>
      <c r="E43" s="11" t="s">
        <v>34</v>
      </c>
      <c r="F43" s="3"/>
      <c r="G43" s="32"/>
      <c r="H43" s="32"/>
    </row>
    <row r="44" customFormat="false" ht="15.25" hidden="false" customHeight="false" outlineLevel="0" collapsed="false">
      <c r="B44" s="12" t="s">
        <v>6</v>
      </c>
      <c r="C44" s="6" t="s">
        <v>57</v>
      </c>
      <c r="D44" s="33" t="n">
        <v>0.2</v>
      </c>
      <c r="E44" s="34" t="n">
        <f aca="false">$E$34*D44</f>
        <v>288.2</v>
      </c>
      <c r="F44" s="3"/>
    </row>
    <row r="45" customFormat="false" ht="15.25" hidden="false" customHeight="false" outlineLevel="0" collapsed="false">
      <c r="B45" s="12" t="s">
        <v>8</v>
      </c>
      <c r="C45" s="6" t="s">
        <v>58</v>
      </c>
      <c r="D45" s="33" t="n">
        <v>0.025</v>
      </c>
      <c r="E45" s="34" t="n">
        <f aca="false">$E$34*D45</f>
        <v>36.025</v>
      </c>
      <c r="F45" s="35"/>
    </row>
    <row r="46" customFormat="false" ht="15.25" hidden="false" customHeight="false" outlineLevel="0" collapsed="false">
      <c r="B46" s="12" t="s">
        <v>11</v>
      </c>
      <c r="C46" s="6" t="s">
        <v>59</v>
      </c>
      <c r="D46" s="33" t="n">
        <v>0.03</v>
      </c>
      <c r="E46" s="34" t="n">
        <f aca="false">$E$34*D46</f>
        <v>43.23</v>
      </c>
      <c r="F46" s="36"/>
    </row>
    <row r="47" customFormat="false" ht="15.25" hidden="false" customHeight="false" outlineLevel="0" collapsed="false">
      <c r="B47" s="12" t="s">
        <v>14</v>
      </c>
      <c r="C47" s="6" t="s">
        <v>60</v>
      </c>
      <c r="D47" s="33" t="n">
        <v>0.015</v>
      </c>
      <c r="E47" s="34" t="n">
        <f aca="false">$E$34*D47</f>
        <v>21.615</v>
      </c>
      <c r="F47" s="36"/>
    </row>
    <row r="48" customFormat="false" ht="15.25" hidden="false" customHeight="false" outlineLevel="0" collapsed="false">
      <c r="B48" s="12" t="s">
        <v>39</v>
      </c>
      <c r="C48" s="6" t="s">
        <v>61</v>
      </c>
      <c r="D48" s="33" t="n">
        <v>0.01</v>
      </c>
      <c r="E48" s="34" t="n">
        <f aca="false">$E$34*D48</f>
        <v>14.41</v>
      </c>
      <c r="F48" s="36"/>
    </row>
    <row r="49" customFormat="false" ht="15.25" hidden="false" customHeight="false" outlineLevel="0" collapsed="false">
      <c r="B49" s="12" t="s">
        <v>41</v>
      </c>
      <c r="C49" s="6" t="s">
        <v>62</v>
      </c>
      <c r="D49" s="33" t="n">
        <v>0.006</v>
      </c>
      <c r="E49" s="34" t="n">
        <f aca="false">$E$34*D49</f>
        <v>8.646</v>
      </c>
      <c r="F49" s="36"/>
    </row>
    <row r="50" customFormat="false" ht="15.25" hidden="false" customHeight="false" outlineLevel="0" collapsed="false">
      <c r="B50" s="12" t="s">
        <v>43</v>
      </c>
      <c r="C50" s="6" t="s">
        <v>63</v>
      </c>
      <c r="D50" s="33" t="n">
        <v>0.002</v>
      </c>
      <c r="E50" s="34" t="n">
        <f aca="false">$E$34*D50</f>
        <v>2.882</v>
      </c>
      <c r="F50" s="36"/>
    </row>
    <row r="51" customFormat="false" ht="15.25" hidden="false" customHeight="false" outlineLevel="0" collapsed="false">
      <c r="B51" s="12" t="s">
        <v>64</v>
      </c>
      <c r="C51" s="6" t="s">
        <v>65</v>
      </c>
      <c r="D51" s="33" t="n">
        <v>0.08</v>
      </c>
      <c r="E51" s="34" t="n">
        <f aca="false">$E$34*D51</f>
        <v>115.28</v>
      </c>
      <c r="F51" s="36"/>
    </row>
    <row r="52" customFormat="false" ht="15.25" hidden="false" customHeight="false" outlineLevel="0" collapsed="false">
      <c r="B52" s="2" t="s">
        <v>53</v>
      </c>
      <c r="C52" s="2"/>
      <c r="D52" s="37" t="n">
        <v>0.368</v>
      </c>
      <c r="E52" s="38" t="n">
        <f aca="false">SUM(E44:E51)</f>
        <v>530.288</v>
      </c>
      <c r="F52" s="36"/>
    </row>
    <row r="53" customFormat="false" ht="15.25" hidden="false" customHeight="false" outlineLevel="0" collapsed="false">
      <c r="B53" s="2" t="s">
        <v>66</v>
      </c>
      <c r="C53" s="2"/>
      <c r="D53" s="2"/>
      <c r="E53" s="2"/>
      <c r="F53" s="3"/>
    </row>
    <row r="54" customFormat="false" ht="15.25" hidden="false" customHeight="false" outlineLevel="0" collapsed="false">
      <c r="B54" s="2" t="s">
        <v>67</v>
      </c>
      <c r="C54" s="2" t="s">
        <v>68</v>
      </c>
      <c r="D54" s="6"/>
      <c r="E54" s="11" t="s">
        <v>34</v>
      </c>
      <c r="F54" s="3"/>
    </row>
    <row r="55" customFormat="false" ht="15.25" hidden="false" customHeight="false" outlineLevel="0" collapsed="false">
      <c r="B55" s="12" t="s">
        <v>6</v>
      </c>
      <c r="C55" s="6" t="s">
        <v>69</v>
      </c>
      <c r="D55" s="39" t="n">
        <v>2.75</v>
      </c>
      <c r="E55" s="26" t="n">
        <f aca="false">D55*2*22 - (E34*0.06)</f>
        <v>34.54</v>
      </c>
      <c r="F55" s="40"/>
    </row>
    <row r="56" customFormat="false" ht="15" hidden="false" customHeight="false" outlineLevel="0" collapsed="false">
      <c r="B56" s="12" t="s">
        <v>8</v>
      </c>
      <c r="C56" s="6" t="s">
        <v>70</v>
      </c>
      <c r="D56" s="39"/>
      <c r="E56" s="26"/>
      <c r="F56" s="40"/>
    </row>
    <row r="57" customFormat="false" ht="15.25" hidden="false" customHeight="false" outlineLevel="0" collapsed="false">
      <c r="B57" s="12" t="s">
        <v>11</v>
      </c>
      <c r="C57" s="6" t="s">
        <v>71</v>
      </c>
      <c r="D57" s="39"/>
      <c r="E57" s="26" t="n">
        <f aca="false">(1069.2/220)*80/12</f>
        <v>32.4</v>
      </c>
      <c r="F57" s="40"/>
    </row>
    <row r="58" s="41" customFormat="true" ht="15.25" hidden="false" customHeight="false" outlineLevel="0" collapsed="false">
      <c r="B58" s="12" t="s">
        <v>14</v>
      </c>
      <c r="C58" s="42" t="s">
        <v>72</v>
      </c>
      <c r="D58" s="43"/>
      <c r="E58" s="26"/>
      <c r="F58" s="40"/>
      <c r="AMJ58" s="0"/>
    </row>
    <row r="59" customFormat="false" ht="15" hidden="false" customHeight="false" outlineLevel="0" collapsed="false">
      <c r="A59" s="41"/>
      <c r="B59" s="12" t="s">
        <v>14</v>
      </c>
      <c r="C59" s="6" t="s">
        <v>73</v>
      </c>
      <c r="D59" s="43"/>
      <c r="E59" s="26" t="n">
        <v>7</v>
      </c>
      <c r="F59" s="40"/>
    </row>
    <row r="60" customFormat="false" ht="15.25" hidden="false" customHeight="false" outlineLevel="0" collapsed="false">
      <c r="B60" s="12" t="s">
        <v>39</v>
      </c>
      <c r="C60" s="6" t="s">
        <v>44</v>
      </c>
      <c r="D60" s="43"/>
      <c r="E60" s="26" t="n">
        <f aca="false">$E$34*D60</f>
        <v>0</v>
      </c>
      <c r="F60" s="40"/>
    </row>
    <row r="61" customFormat="false" ht="15.25" hidden="false" customHeight="false" outlineLevel="0" collapsed="false">
      <c r="B61" s="21" t="s">
        <v>74</v>
      </c>
      <c r="C61" s="21"/>
      <c r="D61" s="44"/>
      <c r="E61" s="22" t="n">
        <f aca="false">SUM(E55:E60)</f>
        <v>73.94</v>
      </c>
      <c r="F61" s="45"/>
    </row>
    <row r="62" customFormat="false" ht="15.25" hidden="false" customHeight="false" outlineLevel="0" collapsed="false">
      <c r="B62" s="2" t="s">
        <v>75</v>
      </c>
      <c r="C62" s="2"/>
      <c r="D62" s="2"/>
      <c r="E62" s="2"/>
    </row>
    <row r="63" customFormat="false" ht="15.25" hidden="false" customHeight="false" outlineLevel="0" collapsed="false">
      <c r="B63" s="2" t="n">
        <v>2</v>
      </c>
      <c r="C63" s="2" t="s">
        <v>76</v>
      </c>
      <c r="D63" s="2"/>
      <c r="E63" s="11" t="s">
        <v>34</v>
      </c>
      <c r="F63" s="46"/>
    </row>
    <row r="64" customFormat="false" ht="15.25" hidden="false" customHeight="false" outlineLevel="0" collapsed="false">
      <c r="B64" s="12" t="s">
        <v>48</v>
      </c>
      <c r="C64" s="6" t="s">
        <v>77</v>
      </c>
      <c r="D64" s="47"/>
      <c r="E64" s="26" t="n">
        <f aca="false">E41</f>
        <v>219.0100968</v>
      </c>
      <c r="F64" s="48"/>
    </row>
    <row r="65" customFormat="false" ht="15.9" hidden="false" customHeight="false" outlineLevel="0" collapsed="false">
      <c r="B65" s="12" t="s">
        <v>55</v>
      </c>
      <c r="C65" s="7" t="s">
        <v>56</v>
      </c>
      <c r="D65" s="47"/>
      <c r="E65" s="26" t="n">
        <f aca="false">E52</f>
        <v>530.288</v>
      </c>
      <c r="F65" s="48"/>
    </row>
    <row r="66" customFormat="false" ht="15.9" hidden="false" customHeight="false" outlineLevel="0" collapsed="false">
      <c r="B66" s="12" t="s">
        <v>67</v>
      </c>
      <c r="C66" s="7" t="s">
        <v>68</v>
      </c>
      <c r="D66" s="47"/>
      <c r="E66" s="26" t="n">
        <f aca="false">E61</f>
        <v>73.94</v>
      </c>
      <c r="F66" s="48"/>
    </row>
    <row r="67" s="41" customFormat="true" ht="15.25" hidden="false" customHeight="false" outlineLevel="0" collapsed="false">
      <c r="B67" s="21" t="s">
        <v>74</v>
      </c>
      <c r="C67" s="21"/>
      <c r="D67" s="47"/>
      <c r="E67" s="22" t="n">
        <f aca="false">SUM(E64:E66)</f>
        <v>823.2380968</v>
      </c>
      <c r="F67" s="48"/>
      <c r="AMJ67" s="0"/>
    </row>
    <row r="68" customFormat="false" ht="17.65" hidden="false" customHeight="true" outlineLevel="0" collapsed="false">
      <c r="B68" s="2" t="s">
        <v>78</v>
      </c>
      <c r="C68" s="2"/>
      <c r="D68" s="2"/>
      <c r="E68" s="2"/>
      <c r="F68" s="36"/>
      <c r="G68" s="49"/>
    </row>
    <row r="69" s="8" customFormat="true" ht="15.25" hidden="false" customHeight="false" outlineLevel="0" collapsed="false">
      <c r="B69" s="2" t="n">
        <v>3</v>
      </c>
      <c r="C69" s="2" t="s">
        <v>79</v>
      </c>
      <c r="D69" s="12" t="s">
        <v>33</v>
      </c>
      <c r="E69" s="11" t="s">
        <v>34</v>
      </c>
      <c r="F69" s="36"/>
      <c r="AMJ69" s="0"/>
    </row>
    <row r="70" customFormat="false" ht="15.25" hidden="false" customHeight="false" outlineLevel="0" collapsed="false">
      <c r="A70" s="8"/>
      <c r="B70" s="12" t="s">
        <v>6</v>
      </c>
      <c r="C70" s="6" t="s">
        <v>80</v>
      </c>
      <c r="D70" s="47" t="n">
        <v>0.00416666666666667</v>
      </c>
      <c r="E70" s="50" t="n">
        <f aca="false">$E$34*D70</f>
        <v>6.00416666666667</v>
      </c>
      <c r="F70" s="36"/>
    </row>
    <row r="71" customFormat="false" ht="15.9" hidden="false" customHeight="false" outlineLevel="0" collapsed="false">
      <c r="A71" s="8"/>
      <c r="B71" s="12" t="s">
        <v>8</v>
      </c>
      <c r="C71" s="7" t="s">
        <v>81</v>
      </c>
      <c r="D71" s="47" t="n">
        <f aca="false">D70*D51</f>
        <v>0.000333333333333334</v>
      </c>
      <c r="E71" s="50" t="n">
        <f aca="false">$E$34*D71</f>
        <v>0.480333333333334</v>
      </c>
      <c r="F71" s="36"/>
    </row>
    <row r="72" customFormat="false" ht="15.25" hidden="false" customHeight="false" outlineLevel="0" collapsed="false">
      <c r="A72" s="8"/>
      <c r="B72" s="12" t="s">
        <v>11</v>
      </c>
      <c r="C72" s="6" t="s">
        <v>82</v>
      </c>
      <c r="D72" s="47" t="n">
        <v>0.043</v>
      </c>
      <c r="E72" s="50" t="n">
        <f aca="false">$E$34*D72</f>
        <v>61.963</v>
      </c>
      <c r="F72" s="36"/>
    </row>
    <row r="73" customFormat="false" ht="15.25" hidden="false" customHeight="false" outlineLevel="0" collapsed="false">
      <c r="A73" s="8"/>
      <c r="B73" s="12" t="s">
        <v>14</v>
      </c>
      <c r="C73" s="6" t="s">
        <v>83</v>
      </c>
      <c r="D73" s="51" t="n">
        <v>0.0194444444444444</v>
      </c>
      <c r="E73" s="50" t="n">
        <f aca="false">$E$34*D73</f>
        <v>28.0194444444444</v>
      </c>
      <c r="F73" s="36"/>
    </row>
    <row r="74" customFormat="false" ht="23.3" hidden="false" customHeight="true" outlineLevel="0" collapsed="false">
      <c r="A74" s="8"/>
      <c r="B74" s="12" t="s">
        <v>39</v>
      </c>
      <c r="C74" s="7" t="s">
        <v>84</v>
      </c>
      <c r="D74" s="47" t="n">
        <f aca="false">D73*D52</f>
        <v>0.00715555555555554</v>
      </c>
      <c r="E74" s="50" t="n">
        <f aca="false">$E$34*D74</f>
        <v>10.3111555555555</v>
      </c>
      <c r="F74" s="48"/>
    </row>
    <row r="75" customFormat="false" ht="15.25" hidden="false" customHeight="false" outlineLevel="0" collapsed="false">
      <c r="B75" s="12" t="s">
        <v>8</v>
      </c>
      <c r="C75" s="6" t="s">
        <v>85</v>
      </c>
      <c r="D75" s="47" t="n">
        <v>0.000776</v>
      </c>
      <c r="E75" s="50" t="n">
        <f aca="false">$E$34*D75</f>
        <v>1.118216</v>
      </c>
      <c r="F75" s="48"/>
      <c r="G75" s="52"/>
    </row>
    <row r="76" s="41" customFormat="true" ht="15.25" hidden="false" customHeight="false" outlineLevel="0" collapsed="false">
      <c r="B76" s="21" t="s">
        <v>74</v>
      </c>
      <c r="C76" s="21"/>
      <c r="D76" s="53" t="n">
        <f aca="false">SUM(D70:D75)</f>
        <v>0.0748759999999999</v>
      </c>
      <c r="E76" s="22" t="n">
        <f aca="false">SUM(E70:E75)</f>
        <v>107.896316</v>
      </c>
      <c r="F76" s="48"/>
      <c r="G76" s="46"/>
      <c r="AMJ76" s="0"/>
    </row>
    <row r="77" customFormat="false" ht="15.25" hidden="false" customHeight="false" outlineLevel="0" collapsed="false">
      <c r="B77" s="2" t="s">
        <v>86</v>
      </c>
      <c r="C77" s="2"/>
      <c r="D77" s="2"/>
      <c r="E77" s="2"/>
      <c r="G77" s="52"/>
    </row>
    <row r="78" customFormat="false" ht="15.25" hidden="false" customHeight="false" outlineLevel="0" collapsed="false">
      <c r="B78" s="2" t="s">
        <v>87</v>
      </c>
      <c r="C78" s="2"/>
      <c r="D78" s="2"/>
      <c r="E78" s="2"/>
      <c r="G78" s="52"/>
    </row>
    <row r="79" s="8" customFormat="true" ht="15.25" hidden="false" customHeight="false" outlineLevel="0" collapsed="false">
      <c r="B79" s="2" t="s">
        <v>88</v>
      </c>
      <c r="C79" s="2" t="s">
        <v>89</v>
      </c>
      <c r="D79" s="12" t="s">
        <v>33</v>
      </c>
      <c r="E79" s="11" t="s">
        <v>34</v>
      </c>
      <c r="F79" s="36"/>
      <c r="G79" s="52"/>
      <c r="AMJ79" s="0"/>
    </row>
    <row r="80" customFormat="false" ht="15.25" hidden="false" customHeight="false" outlineLevel="0" collapsed="false">
      <c r="A80" s="8"/>
      <c r="B80" s="12" t="s">
        <v>6</v>
      </c>
      <c r="C80" s="6" t="s">
        <v>90</v>
      </c>
      <c r="D80" s="47" t="n">
        <v>0.0833</v>
      </c>
      <c r="E80" s="26" t="n">
        <f aca="false">$E$34*D80</f>
        <v>120.0353</v>
      </c>
      <c r="F80" s="48"/>
      <c r="G80" s="52"/>
    </row>
    <row r="81" customFormat="false" ht="15.9" hidden="false" customHeight="false" outlineLevel="0" collapsed="false">
      <c r="B81" s="12" t="s">
        <v>8</v>
      </c>
      <c r="C81" s="7" t="s">
        <v>91</v>
      </c>
      <c r="D81" s="47" t="n">
        <v>0.0028</v>
      </c>
      <c r="E81" s="26" t="n">
        <f aca="false">$E$34*D81</f>
        <v>4.0348</v>
      </c>
      <c r="F81" s="48"/>
    </row>
    <row r="82" s="41" customFormat="true" ht="15.25" hidden="false" customHeight="false" outlineLevel="0" collapsed="false">
      <c r="B82" s="12" t="s">
        <v>11</v>
      </c>
      <c r="C82" s="6" t="s">
        <v>92</v>
      </c>
      <c r="D82" s="47" t="n">
        <v>0.0002</v>
      </c>
      <c r="E82" s="26" t="n">
        <f aca="false">$E$34*D82</f>
        <v>0.2882</v>
      </c>
      <c r="F82" s="48"/>
      <c r="AMJ82" s="0"/>
    </row>
    <row r="83" customFormat="false" ht="15.25" hidden="false" customHeight="false" outlineLevel="0" collapsed="false">
      <c r="B83" s="12" t="s">
        <v>14</v>
      </c>
      <c r="C83" s="6" t="s">
        <v>93</v>
      </c>
      <c r="D83" s="51" t="n">
        <v>0.0003</v>
      </c>
      <c r="E83" s="26" t="n">
        <f aca="false">$E$34*D83</f>
        <v>0.4323</v>
      </c>
      <c r="F83" s="48"/>
    </row>
    <row r="84" s="8" customFormat="true" ht="15.9" hidden="false" customHeight="false" outlineLevel="0" collapsed="false">
      <c r="B84" s="12" t="s">
        <v>39</v>
      </c>
      <c r="C84" s="7" t="s">
        <v>94</v>
      </c>
      <c r="D84" s="47" t="n">
        <v>0.00074</v>
      </c>
      <c r="E84" s="26" t="n">
        <f aca="false">$E$34*D84</f>
        <v>1.06634</v>
      </c>
      <c r="F84" s="48"/>
      <c r="AMJ84" s="0"/>
    </row>
    <row r="85" customFormat="false" ht="15.25" hidden="false" customHeight="false" outlineLevel="0" collapsed="false">
      <c r="B85" s="12" t="s">
        <v>41</v>
      </c>
      <c r="C85" s="6" t="s">
        <v>44</v>
      </c>
      <c r="D85" s="47"/>
      <c r="E85" s="26" t="n">
        <f aca="false">$E$34*D85</f>
        <v>0</v>
      </c>
      <c r="F85" s="48"/>
    </row>
    <row r="86" customFormat="false" ht="15.9" hidden="false" customHeight="false" outlineLevel="0" collapsed="false">
      <c r="B86" s="12" t="s">
        <v>43</v>
      </c>
      <c r="C86" s="7" t="s">
        <v>52</v>
      </c>
      <c r="D86" s="47" t="n">
        <f aca="false">SUM(D80:D84)*D52</f>
        <v>0.03214112</v>
      </c>
      <c r="E86" s="26" t="n">
        <f aca="false">$E$34*D86</f>
        <v>46.31535392</v>
      </c>
      <c r="F86" s="48"/>
    </row>
    <row r="87" customFormat="false" ht="15.25" hidden="false" customHeight="false" outlineLevel="0" collapsed="false">
      <c r="B87" s="21" t="s">
        <v>74</v>
      </c>
      <c r="C87" s="21"/>
      <c r="D87" s="47"/>
      <c r="E87" s="22" t="n">
        <f aca="false">SUM(E80:E86)</f>
        <v>172.17229392</v>
      </c>
      <c r="F87" s="48"/>
    </row>
    <row r="88" s="8" customFormat="true" ht="15.25" hidden="false" customHeight="false" outlineLevel="0" collapsed="false">
      <c r="B88" s="54" t="s">
        <v>95</v>
      </c>
      <c r="C88" s="54"/>
      <c r="D88" s="54"/>
      <c r="E88" s="54"/>
      <c r="F88" s="52"/>
      <c r="AMJ88" s="0"/>
    </row>
    <row r="89" customFormat="false" ht="15.9" hidden="false" customHeight="false" outlineLevel="0" collapsed="false">
      <c r="B89" s="2" t="s">
        <v>96</v>
      </c>
      <c r="C89" s="55" t="s">
        <v>97</v>
      </c>
      <c r="D89" s="12"/>
      <c r="E89" s="11" t="s">
        <v>34</v>
      </c>
      <c r="F89" s="48"/>
    </row>
    <row r="90" s="8" customFormat="true" ht="15.25" hidden="false" customHeight="false" outlineLevel="0" collapsed="false">
      <c r="B90" s="12" t="s">
        <v>6</v>
      </c>
      <c r="C90" s="6" t="s">
        <v>98</v>
      </c>
      <c r="D90" s="33"/>
      <c r="E90" s="26"/>
      <c r="F90" s="48"/>
      <c r="AMJ90" s="0"/>
    </row>
    <row r="91" customFormat="false" ht="15.9" hidden="false" customHeight="false" outlineLevel="0" collapsed="false">
      <c r="A91" s="8"/>
      <c r="B91" s="12" t="s">
        <v>8</v>
      </c>
      <c r="C91" s="7" t="s">
        <v>52</v>
      </c>
      <c r="D91" s="33"/>
      <c r="E91" s="26"/>
      <c r="F91" s="48"/>
    </row>
    <row r="92" customFormat="false" ht="15.25" hidden="false" customHeight="false" outlineLevel="0" collapsed="false">
      <c r="B92" s="2" t="s">
        <v>74</v>
      </c>
      <c r="C92" s="2"/>
      <c r="D92" s="33"/>
      <c r="E92" s="26"/>
      <c r="F92" s="48"/>
      <c r="G92" s="56"/>
    </row>
    <row r="93" customFormat="false" ht="15.25" hidden="false" customHeight="false" outlineLevel="0" collapsed="false">
      <c r="B93" s="21" t="s">
        <v>74</v>
      </c>
      <c r="C93" s="21"/>
      <c r="D93" s="57"/>
      <c r="E93" s="22"/>
      <c r="F93" s="48"/>
      <c r="G93" s="52"/>
    </row>
    <row r="94" customFormat="false" ht="17.85" hidden="false" customHeight="true" outlineLevel="0" collapsed="false">
      <c r="A94" s="58"/>
      <c r="B94" s="55" t="s">
        <v>99</v>
      </c>
      <c r="C94" s="55"/>
      <c r="D94" s="55"/>
      <c r="E94" s="55"/>
      <c r="G94" s="52"/>
    </row>
    <row r="95" s="8" customFormat="true" ht="15.25" hidden="false" customHeight="false" outlineLevel="0" collapsed="false">
      <c r="B95" s="2" t="n">
        <v>4</v>
      </c>
      <c r="C95" s="2" t="s">
        <v>100</v>
      </c>
      <c r="D95" s="12" t="s">
        <v>33</v>
      </c>
      <c r="E95" s="11" t="s">
        <v>34</v>
      </c>
      <c r="F95" s="52"/>
      <c r="G95" s="52"/>
      <c r="AMJ95" s="0"/>
    </row>
    <row r="96" customFormat="false" ht="15.25" hidden="false" customHeight="false" outlineLevel="0" collapsed="false">
      <c r="A96" s="8"/>
      <c r="B96" s="12" t="s">
        <v>88</v>
      </c>
      <c r="C96" s="6" t="s">
        <v>101</v>
      </c>
      <c r="D96" s="59"/>
      <c r="E96" s="26" t="n">
        <f aca="false">E87</f>
        <v>172.17229392</v>
      </c>
      <c r="F96" s="20"/>
      <c r="G96" s="52"/>
    </row>
    <row r="97" customFormat="false" ht="21" hidden="false" customHeight="true" outlineLevel="0" collapsed="false">
      <c r="B97" s="12" t="s">
        <v>96</v>
      </c>
      <c r="C97" s="6" t="s">
        <v>97</v>
      </c>
      <c r="D97" s="59"/>
      <c r="E97" s="26"/>
      <c r="F97" s="20"/>
    </row>
    <row r="98" customFormat="false" ht="15.25" hidden="false" customHeight="false" outlineLevel="0" collapsed="false">
      <c r="B98" s="21" t="s">
        <v>74</v>
      </c>
      <c r="C98" s="21"/>
      <c r="D98" s="57"/>
      <c r="E98" s="22" t="n">
        <f aca="false">SUM(E96:E97)</f>
        <v>172.17229392</v>
      </c>
      <c r="F98" s="60"/>
    </row>
    <row r="99" customFormat="false" ht="15.25" hidden="false" customHeight="false" outlineLevel="0" collapsed="false">
      <c r="B99" s="2" t="s">
        <v>102</v>
      </c>
      <c r="C99" s="2"/>
      <c r="D99" s="2"/>
      <c r="E99" s="2"/>
    </row>
    <row r="100" customFormat="false" ht="15" hidden="false" customHeight="false" outlineLevel="0" collapsed="false">
      <c r="B100" s="2" t="n">
        <v>5</v>
      </c>
      <c r="C100" s="2" t="s">
        <v>103</v>
      </c>
      <c r="D100" s="12" t="s">
        <v>33</v>
      </c>
      <c r="E100" s="11" t="s">
        <v>34</v>
      </c>
    </row>
    <row r="101" customFormat="false" ht="15" hidden="false" customHeight="false" outlineLevel="0" collapsed="false">
      <c r="B101" s="12" t="s">
        <v>6</v>
      </c>
      <c r="C101" s="4" t="s">
        <v>104</v>
      </c>
      <c r="D101" s="12"/>
      <c r="E101" s="50" t="n">
        <v>25.19</v>
      </c>
    </row>
    <row r="102" customFormat="false" ht="15" hidden="false" customHeight="false" outlineLevel="0" collapsed="false">
      <c r="B102" s="12" t="s">
        <v>8</v>
      </c>
      <c r="C102" s="4" t="s">
        <v>105</v>
      </c>
      <c r="D102" s="12"/>
      <c r="E102" s="50" t="n">
        <v>0.31</v>
      </c>
    </row>
    <row r="103" customFormat="false" ht="15" hidden="false" customHeight="false" outlineLevel="0" collapsed="false">
      <c r="B103" s="12" t="s">
        <v>11</v>
      </c>
      <c r="C103" s="4" t="s">
        <v>106</v>
      </c>
      <c r="D103" s="12"/>
      <c r="E103" s="50" t="n">
        <v>176.37</v>
      </c>
    </row>
    <row r="104" s="8" customFormat="true" ht="15" hidden="false" customHeight="false" outlineLevel="0" collapsed="false">
      <c r="B104" s="12" t="s">
        <v>14</v>
      </c>
      <c r="C104" s="4" t="s">
        <v>44</v>
      </c>
      <c r="D104" s="37"/>
      <c r="E104" s="50"/>
      <c r="F104" s="48"/>
      <c r="AMJ104" s="0"/>
    </row>
    <row r="105" customFormat="false" ht="15" hidden="false" customHeight="false" outlineLevel="0" collapsed="false">
      <c r="A105" s="8"/>
      <c r="B105" s="21" t="s">
        <v>74</v>
      </c>
      <c r="C105" s="21"/>
      <c r="D105" s="37"/>
      <c r="E105" s="71" t="n">
        <f aca="false">SUM(E101:E103)</f>
        <v>201.87</v>
      </c>
      <c r="F105" s="48"/>
    </row>
    <row r="106" customFormat="false" ht="15.25" hidden="false" customHeight="false" outlineLevel="0" collapsed="false">
      <c r="A106" s="8"/>
      <c r="B106" s="2" t="s">
        <v>107</v>
      </c>
      <c r="C106" s="2"/>
      <c r="D106" s="2"/>
      <c r="E106" s="2"/>
      <c r="F106" s="48"/>
    </row>
    <row r="107" customFormat="false" ht="15.25" hidden="false" customHeight="false" outlineLevel="0" collapsed="false">
      <c r="A107" s="8"/>
      <c r="B107" s="2" t="n">
        <v>6</v>
      </c>
      <c r="C107" s="54" t="s">
        <v>108</v>
      </c>
      <c r="D107" s="37" t="s">
        <v>109</v>
      </c>
      <c r="E107" s="38"/>
      <c r="F107" s="48"/>
    </row>
    <row r="108" customFormat="false" ht="15.25" hidden="false" customHeight="false" outlineLevel="0" collapsed="false">
      <c r="B108" s="12" t="s">
        <v>6</v>
      </c>
      <c r="C108" s="61" t="s">
        <v>110</v>
      </c>
      <c r="D108" s="25" t="n">
        <v>0.06</v>
      </c>
      <c r="E108" s="34" t="n">
        <f aca="false">E127*D108</f>
        <v>164.7706024032</v>
      </c>
      <c r="F108" s="48"/>
    </row>
    <row r="109" customFormat="false" ht="15.25" hidden="false" customHeight="false" outlineLevel="0" collapsed="false">
      <c r="B109" s="12" t="s">
        <v>8</v>
      </c>
      <c r="C109" s="61" t="s">
        <v>111</v>
      </c>
      <c r="D109" s="25" t="n">
        <v>0.0679</v>
      </c>
      <c r="E109" s="34" t="n">
        <f aca="false">(E127+E108)*D109</f>
        <v>197.653322289465</v>
      </c>
      <c r="F109" s="48"/>
    </row>
    <row r="110" customFormat="false" ht="15.25" hidden="false" customHeight="false" outlineLevel="0" collapsed="false">
      <c r="B110" s="62" t="s">
        <v>11</v>
      </c>
      <c r="C110" s="6" t="s">
        <v>112</v>
      </c>
      <c r="D110" s="63"/>
      <c r="E110" s="34"/>
      <c r="F110" s="48"/>
    </row>
    <row r="111" customFormat="false" ht="15.25" hidden="false" customHeight="false" outlineLevel="0" collapsed="false">
      <c r="B111" s="62" t="s">
        <v>113</v>
      </c>
      <c r="C111" s="6" t="s">
        <v>114</v>
      </c>
      <c r="D111" s="63" t="n">
        <v>1.65</v>
      </c>
      <c r="E111" s="34" t="n">
        <f aca="false">E129*D111/100</f>
        <v>59.8156389717889</v>
      </c>
      <c r="F111" s="48"/>
    </row>
    <row r="112" customFormat="false" ht="15.25" hidden="false" customHeight="false" outlineLevel="0" collapsed="false">
      <c r="B112" s="62"/>
      <c r="C112" s="6" t="s">
        <v>115</v>
      </c>
      <c r="D112" s="63" t="n">
        <v>7.6</v>
      </c>
      <c r="E112" s="34" t="n">
        <f aca="false">E129*D112/100</f>
        <v>275.5144582943</v>
      </c>
      <c r="F112" s="48"/>
      <c r="G112" s="64"/>
    </row>
    <row r="113" customFormat="false" ht="15.25" hidden="false" customHeight="false" outlineLevel="0" collapsed="false">
      <c r="B113" s="62" t="s">
        <v>116</v>
      </c>
      <c r="C113" s="6" t="s">
        <v>117</v>
      </c>
      <c r="D113" s="63"/>
      <c r="E113" s="34"/>
      <c r="F113" s="48"/>
      <c r="G113" s="64"/>
    </row>
    <row r="114" customFormat="false" ht="15.25" hidden="false" customHeight="false" outlineLevel="0" collapsed="false">
      <c r="B114" s="62" t="s">
        <v>118</v>
      </c>
      <c r="C114" s="6" t="s">
        <v>119</v>
      </c>
      <c r="D114" s="63" t="n">
        <v>5</v>
      </c>
      <c r="E114" s="34" t="n">
        <f aca="false">E129*D114/100</f>
        <v>181.259512035724</v>
      </c>
      <c r="F114" s="48"/>
      <c r="G114" s="32"/>
    </row>
    <row r="115" customFormat="false" ht="14.05" hidden="false" customHeight="false" outlineLevel="0" collapsed="false">
      <c r="G115" s="65"/>
    </row>
    <row r="116" customFormat="false" ht="15.25" hidden="false" customHeight="false" outlineLevel="0" collapsed="false">
      <c r="B116" s="21" t="s">
        <v>120</v>
      </c>
      <c r="C116" s="21"/>
      <c r="D116" s="2" t="n">
        <f aca="false">D111+D112+D114</f>
        <v>14.25</v>
      </c>
      <c r="E116" s="38" t="n">
        <f aca="false">SUM(E108:E114)</f>
        <v>879.013533994478</v>
      </c>
      <c r="F116" s="48"/>
      <c r="G116" s="32"/>
    </row>
    <row r="117" customFormat="false" ht="17.1" hidden="false" customHeight="true" outlineLevel="0" collapsed="false">
      <c r="B117" s="9" t="s">
        <v>121</v>
      </c>
      <c r="C117" s="9"/>
      <c r="D117" s="66" t="n">
        <f aca="false">(1-(D111+D112+D114)/100)</f>
        <v>0.8575</v>
      </c>
      <c r="E117" s="67"/>
      <c r="F117" s="30"/>
      <c r="G117" s="64"/>
    </row>
    <row r="118" customFormat="false" ht="16.75" hidden="false" customHeight="true" outlineLevel="0" collapsed="false">
      <c r="B118" s="9"/>
      <c r="C118" s="9"/>
      <c r="D118" s="68" t="n">
        <f aca="false">(E127+E108+E109)/D117</f>
        <v>3625.19024071448</v>
      </c>
      <c r="E118" s="68"/>
      <c r="F118" s="69"/>
      <c r="G118" s="32"/>
    </row>
    <row r="119" s="8" customFormat="true" ht="15.25" hidden="false" customHeight="false" outlineLevel="0" collapsed="false">
      <c r="B119" s="12" t="s">
        <v>74</v>
      </c>
      <c r="C119" s="12"/>
      <c r="D119" s="12"/>
      <c r="E119" s="34"/>
      <c r="F119" s="69"/>
      <c r="G119" s="64"/>
      <c r="AMJ119" s="0"/>
    </row>
    <row r="120" customFormat="false" ht="17.1" hidden="false" customHeight="true" outlineLevel="0" collapsed="false">
      <c r="B120" s="2" t="s">
        <v>122</v>
      </c>
      <c r="C120" s="2"/>
      <c r="D120" s="2"/>
      <c r="E120" s="2"/>
      <c r="F120" s="69"/>
    </row>
    <row r="121" customFormat="false" ht="30.75" hidden="false" customHeight="true" outlineLevel="0" collapsed="false">
      <c r="B121" s="2"/>
      <c r="C121" s="55" t="s">
        <v>123</v>
      </c>
      <c r="D121" s="55"/>
      <c r="E121" s="11" t="s">
        <v>34</v>
      </c>
      <c r="F121" s="69"/>
    </row>
    <row r="122" customFormat="false" ht="15.25" hidden="false" customHeight="false" outlineLevel="0" collapsed="false">
      <c r="B122" s="12" t="s">
        <v>6</v>
      </c>
      <c r="C122" s="4" t="s">
        <v>124</v>
      </c>
      <c r="D122" s="4"/>
      <c r="E122" s="34" t="n">
        <f aca="false">E34</f>
        <v>1441</v>
      </c>
      <c r="F122" s="48"/>
    </row>
    <row r="123" customFormat="false" ht="15.25" hidden="false" customHeight="false" outlineLevel="0" collapsed="false">
      <c r="B123" s="12" t="s">
        <v>8</v>
      </c>
      <c r="C123" s="4" t="s">
        <v>125</v>
      </c>
      <c r="D123" s="4"/>
      <c r="E123" s="34" t="n">
        <f aca="false">E67</f>
        <v>823.2380968</v>
      </c>
      <c r="F123" s="48"/>
    </row>
    <row r="124" customFormat="false" ht="16.5" hidden="false" customHeight="true" outlineLevel="0" collapsed="false">
      <c r="B124" s="12" t="s">
        <v>11</v>
      </c>
      <c r="C124" s="70" t="s">
        <v>126</v>
      </c>
      <c r="D124" s="70"/>
      <c r="E124" s="34" t="n">
        <f aca="false">E76</f>
        <v>107.896316</v>
      </c>
      <c r="F124" s="48"/>
    </row>
    <row r="125" customFormat="false" ht="15.25" hidden="false" customHeight="false" outlineLevel="0" collapsed="false">
      <c r="B125" s="12" t="s">
        <v>14</v>
      </c>
      <c r="C125" s="4" t="s">
        <v>127</v>
      </c>
      <c r="D125" s="4"/>
      <c r="E125" s="34" t="n">
        <f aca="false">E98</f>
        <v>172.17229392</v>
      </c>
      <c r="F125" s="48"/>
    </row>
    <row r="126" customFormat="false" ht="15.25" hidden="false" customHeight="false" outlineLevel="0" collapsed="false">
      <c r="B126" s="12" t="s">
        <v>39</v>
      </c>
      <c r="C126" s="4" t="s">
        <v>128</v>
      </c>
      <c r="D126" s="4"/>
      <c r="E126" s="34" t="n">
        <f aca="false">E105</f>
        <v>201.87</v>
      </c>
      <c r="F126" s="48"/>
    </row>
    <row r="127" customFormat="false" ht="15.25" hidden="false" customHeight="false" outlineLevel="0" collapsed="false">
      <c r="B127" s="2" t="s">
        <v>129</v>
      </c>
      <c r="C127" s="2"/>
      <c r="D127" s="2"/>
      <c r="E127" s="38" t="n">
        <f aca="false">SUM(E122:E126)</f>
        <v>2746.17670672</v>
      </c>
      <c r="F127" s="48"/>
    </row>
    <row r="128" customFormat="false" ht="15.25" hidden="false" customHeight="false" outlineLevel="0" collapsed="false">
      <c r="B128" s="12" t="s">
        <v>41</v>
      </c>
      <c r="C128" s="4" t="s">
        <v>130</v>
      </c>
      <c r="D128" s="4"/>
      <c r="E128" s="34" t="n">
        <f aca="false">E116</f>
        <v>879.013533994478</v>
      </c>
      <c r="F128" s="48"/>
    </row>
    <row r="129" customFormat="false" ht="15.25" hidden="false" customHeight="false" outlineLevel="0" collapsed="false">
      <c r="B129" s="2" t="s">
        <v>131</v>
      </c>
      <c r="C129" s="2"/>
      <c r="D129" s="2"/>
      <c r="E129" s="38" t="n">
        <f aca="false">(E127+E108+E109)/(1-(D114+D112+D111)/100)</f>
        <v>3625.19024071448</v>
      </c>
      <c r="F129" s="48"/>
    </row>
  </sheetData>
  <mergeCells count="66">
    <mergeCell ref="B3:E5"/>
    <mergeCell ref="F3:F26"/>
    <mergeCell ref="B6:C6"/>
    <mergeCell ref="D6:E6"/>
    <mergeCell ref="B7:C7"/>
    <mergeCell ref="D7:E7"/>
    <mergeCell ref="B8:C8"/>
    <mergeCell ref="D8:E8"/>
    <mergeCell ref="B9:C9"/>
    <mergeCell ref="D9:E9"/>
    <mergeCell ref="B10:E10"/>
    <mergeCell ref="D11:E11"/>
    <mergeCell ref="D12:E12"/>
    <mergeCell ref="D13:E13"/>
    <mergeCell ref="D14:E14"/>
    <mergeCell ref="B15:E15"/>
    <mergeCell ref="B16:C16"/>
    <mergeCell ref="B17:C17"/>
    <mergeCell ref="B18:E18"/>
    <mergeCell ref="B19:E19"/>
    <mergeCell ref="D20:E20"/>
    <mergeCell ref="D21:E21"/>
    <mergeCell ref="D22:E22"/>
    <mergeCell ref="D23:E23"/>
    <mergeCell ref="D24:E24"/>
    <mergeCell ref="B25:E25"/>
    <mergeCell ref="B34:D34"/>
    <mergeCell ref="B35:E35"/>
    <mergeCell ref="B36:E36"/>
    <mergeCell ref="B41:D41"/>
    <mergeCell ref="B42:E42"/>
    <mergeCell ref="F43:F44"/>
    <mergeCell ref="B52:C52"/>
    <mergeCell ref="B53:E53"/>
    <mergeCell ref="F53:F54"/>
    <mergeCell ref="B61:C61"/>
    <mergeCell ref="B62:E62"/>
    <mergeCell ref="C63:D63"/>
    <mergeCell ref="B67:C67"/>
    <mergeCell ref="B68:E68"/>
    <mergeCell ref="B76:C76"/>
    <mergeCell ref="B77:E77"/>
    <mergeCell ref="B78:E78"/>
    <mergeCell ref="B87:C87"/>
    <mergeCell ref="B88:E88"/>
    <mergeCell ref="B92:C92"/>
    <mergeCell ref="B93:C93"/>
    <mergeCell ref="B94:E94"/>
    <mergeCell ref="B98:C98"/>
    <mergeCell ref="B99:E99"/>
    <mergeCell ref="B105:C105"/>
    <mergeCell ref="B106:E106"/>
    <mergeCell ref="B111:B112"/>
    <mergeCell ref="B116:C116"/>
    <mergeCell ref="B117:C118"/>
    <mergeCell ref="B119:D119"/>
    <mergeCell ref="B120:E120"/>
    <mergeCell ref="C121:D121"/>
    <mergeCell ref="C122:D122"/>
    <mergeCell ref="C123:D123"/>
    <mergeCell ref="C124:D124"/>
    <mergeCell ref="C125:D125"/>
    <mergeCell ref="C126:D126"/>
    <mergeCell ref="B127:D127"/>
    <mergeCell ref="C128:D128"/>
    <mergeCell ref="B129:D129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2:129"/>
  <sheetViews>
    <sheetView windowProtection="false" showFormulas="false" showGridLines="true" showRowColHeaders="true" showZeros="true" rightToLeft="false" tabSelected="false" showOutlineSymbols="true" defaultGridColor="true" view="normal" topLeftCell="A49" colorId="64" zoomScale="75" zoomScaleNormal="75" zoomScalePageLayoutView="100" workbookViewId="0">
      <selection pane="topLeft" activeCell="B56" activeCellId="0" sqref="B56"/>
    </sheetView>
  </sheetViews>
  <sheetFormatPr defaultRowHeight="14.05"/>
  <cols>
    <col collapsed="false" hidden="false" max="1" min="1" style="0" width="3.44651162790698"/>
    <col collapsed="false" hidden="false" max="2" min="2" style="0" width="5.29302325581395"/>
    <col collapsed="false" hidden="false" max="3" min="3" style="0" width="58.4558139534884"/>
    <col collapsed="false" hidden="false" max="4" min="4" style="0" width="16.246511627907"/>
    <col collapsed="false" hidden="false" max="5" min="5" style="0" width="20.306976744186"/>
    <col collapsed="false" hidden="false" max="6" min="6" style="0" width="14.2744186046512"/>
    <col collapsed="false" hidden="false" max="1025" min="7" style="0" width="8.61395348837209"/>
  </cols>
  <sheetData>
    <row r="2" customFormat="false" ht="15.25" hidden="false" customHeight="false" outlineLevel="0" collapsed="false">
      <c r="B2" s="1"/>
      <c r="C2" s="1"/>
    </row>
    <row r="3" customFormat="false" ht="14.05" hidden="false" customHeight="false" outlineLevel="0" collapsed="false">
      <c r="B3" s="2" t="s">
        <v>0</v>
      </c>
      <c r="C3" s="2"/>
      <c r="D3" s="2"/>
      <c r="E3" s="2"/>
      <c r="F3" s="3"/>
    </row>
    <row r="4" customFormat="false" ht="14.05" hidden="false" customHeight="false" outlineLevel="0" collapsed="false">
      <c r="B4" s="2"/>
      <c r="C4" s="2"/>
      <c r="D4" s="2"/>
      <c r="E4" s="2"/>
      <c r="F4" s="3"/>
    </row>
    <row r="5" customFormat="false" ht="14.05" hidden="false" customHeight="false" outlineLevel="0" collapsed="false">
      <c r="B5" s="2"/>
      <c r="C5" s="2"/>
      <c r="D5" s="2"/>
      <c r="E5" s="2"/>
      <c r="F5" s="3"/>
    </row>
    <row r="6" customFormat="false" ht="15.25" hidden="false" customHeight="false" outlineLevel="0" collapsed="false">
      <c r="B6" s="4" t="s">
        <v>1</v>
      </c>
      <c r="C6" s="4"/>
      <c r="D6" s="5"/>
      <c r="E6" s="5"/>
      <c r="F6" s="3"/>
    </row>
    <row r="7" customFormat="false" ht="15.25" hidden="false" customHeight="false" outlineLevel="0" collapsed="false">
      <c r="B7" s="4" t="s">
        <v>2</v>
      </c>
      <c r="C7" s="4"/>
      <c r="D7" s="5"/>
      <c r="E7" s="5"/>
      <c r="F7" s="3"/>
    </row>
    <row r="8" customFormat="false" ht="15.25" hidden="false" customHeight="false" outlineLevel="0" collapsed="false">
      <c r="B8" s="4" t="s">
        <v>3</v>
      </c>
      <c r="C8" s="4"/>
      <c r="D8" s="5"/>
      <c r="E8" s="5"/>
      <c r="F8" s="3"/>
    </row>
    <row r="9" customFormat="false" ht="15.25" hidden="false" customHeight="false" outlineLevel="0" collapsed="false">
      <c r="B9" s="4" t="s">
        <v>4</v>
      </c>
      <c r="C9" s="4"/>
      <c r="D9" s="5"/>
      <c r="E9" s="5"/>
      <c r="F9" s="3"/>
    </row>
    <row r="10" customFormat="false" ht="15.25" hidden="false" customHeight="false" outlineLevel="0" collapsed="false">
      <c r="B10" s="2" t="s">
        <v>5</v>
      </c>
      <c r="C10" s="2"/>
      <c r="D10" s="2"/>
      <c r="E10" s="2"/>
      <c r="F10" s="3"/>
    </row>
    <row r="11" customFormat="false" ht="15.25" hidden="false" customHeight="false" outlineLevel="0" collapsed="false">
      <c r="B11" s="6" t="s">
        <v>6</v>
      </c>
      <c r="C11" s="6" t="s">
        <v>7</v>
      </c>
      <c r="D11" s="5"/>
      <c r="E11" s="5"/>
      <c r="F11" s="3"/>
    </row>
    <row r="12" customFormat="false" ht="15.25" hidden="false" customHeight="false" outlineLevel="0" collapsed="false">
      <c r="B12" s="6" t="s">
        <v>8</v>
      </c>
      <c r="C12" s="6" t="s">
        <v>9</v>
      </c>
      <c r="D12" s="2" t="s">
        <v>10</v>
      </c>
      <c r="E12" s="2"/>
      <c r="F12" s="3"/>
    </row>
    <row r="13" customFormat="false" ht="15.9" hidden="false" customHeight="false" outlineLevel="0" collapsed="false">
      <c r="B13" s="6" t="s">
        <v>11</v>
      </c>
      <c r="C13" s="7" t="s">
        <v>12</v>
      </c>
      <c r="D13" s="2" t="s">
        <v>13</v>
      </c>
      <c r="E13" s="2"/>
      <c r="F13" s="3"/>
    </row>
    <row r="14" customFormat="false" ht="15.25" hidden="false" customHeight="false" outlineLevel="0" collapsed="false">
      <c r="B14" s="6" t="s">
        <v>14</v>
      </c>
      <c r="C14" s="6" t="s">
        <v>15</v>
      </c>
      <c r="D14" s="2" t="n">
        <v>12</v>
      </c>
      <c r="E14" s="2"/>
      <c r="F14" s="3"/>
    </row>
    <row r="15" s="8" customFormat="true" ht="15.25" hidden="false" customHeight="false" outlineLevel="0" collapsed="false">
      <c r="B15" s="2" t="s">
        <v>16</v>
      </c>
      <c r="C15" s="2"/>
      <c r="D15" s="2"/>
      <c r="E15" s="2"/>
      <c r="F15" s="3"/>
      <c r="AMJ15" s="0"/>
    </row>
    <row r="16" customFormat="false" ht="63.75" hidden="false" customHeight="true" outlineLevel="0" collapsed="false">
      <c r="B16" s="9" t="s">
        <v>17</v>
      </c>
      <c r="C16" s="9"/>
      <c r="D16" s="9" t="s">
        <v>18</v>
      </c>
      <c r="E16" s="10" t="s">
        <v>19</v>
      </c>
      <c r="F16" s="3"/>
    </row>
    <row r="17" customFormat="false" ht="15.25" hidden="false" customHeight="false" outlineLevel="0" collapsed="false">
      <c r="B17" s="2" t="s">
        <v>20</v>
      </c>
      <c r="C17" s="2"/>
      <c r="D17" s="6" t="s">
        <v>21</v>
      </c>
      <c r="E17" s="11" t="n">
        <v>1</v>
      </c>
      <c r="F17" s="3"/>
    </row>
    <row r="18" customFormat="false" ht="15.25" hidden="false" customHeight="false" outlineLevel="0" collapsed="false">
      <c r="B18" s="2" t="s">
        <v>22</v>
      </c>
      <c r="C18" s="2"/>
      <c r="D18" s="2"/>
      <c r="E18" s="2"/>
      <c r="F18" s="3"/>
    </row>
    <row r="19" customFormat="false" ht="15.25" hidden="false" customHeight="false" outlineLevel="0" collapsed="false">
      <c r="B19" s="2" t="s">
        <v>23</v>
      </c>
      <c r="C19" s="2"/>
      <c r="D19" s="2"/>
      <c r="E19" s="2"/>
      <c r="F19" s="3"/>
    </row>
    <row r="20" customFormat="false" ht="15.25" hidden="false" customHeight="false" outlineLevel="0" collapsed="false">
      <c r="B20" s="12" t="n">
        <v>1</v>
      </c>
      <c r="C20" s="6" t="s">
        <v>24</v>
      </c>
      <c r="D20" s="13" t="s">
        <v>146</v>
      </c>
      <c r="E20" s="13"/>
      <c r="F20" s="3"/>
    </row>
    <row r="21" customFormat="false" ht="15.25" hidden="false" customHeight="false" outlineLevel="0" collapsed="false">
      <c r="B21" s="12" t="n">
        <v>2</v>
      </c>
      <c r="C21" s="14" t="s">
        <v>26</v>
      </c>
      <c r="D21" s="13" t="s">
        <v>147</v>
      </c>
      <c r="E21" s="13"/>
      <c r="F21" s="3"/>
    </row>
    <row r="22" customFormat="false" ht="15.25" hidden="false" customHeight="false" outlineLevel="0" collapsed="false">
      <c r="B22" s="12" t="n">
        <v>2</v>
      </c>
      <c r="C22" s="6" t="s">
        <v>28</v>
      </c>
      <c r="D22" s="2" t="n">
        <v>1441</v>
      </c>
      <c r="E22" s="2"/>
      <c r="F22" s="3"/>
    </row>
    <row r="23" customFormat="false" ht="15.25" hidden="false" customHeight="false" outlineLevel="0" collapsed="false">
      <c r="B23" s="12" t="n">
        <v>3</v>
      </c>
      <c r="C23" s="6" t="s">
        <v>29</v>
      </c>
      <c r="D23" s="13" t="s">
        <v>146</v>
      </c>
      <c r="E23" s="13"/>
      <c r="F23" s="3"/>
    </row>
    <row r="24" customFormat="false" ht="15.25" hidden="false" customHeight="false" outlineLevel="0" collapsed="false">
      <c r="B24" s="12" t="n">
        <v>4</v>
      </c>
      <c r="C24" s="6" t="s">
        <v>30</v>
      </c>
      <c r="D24" s="15" t="n">
        <v>42736</v>
      </c>
      <c r="E24" s="15"/>
      <c r="F24" s="3"/>
    </row>
    <row r="25" customFormat="false" ht="15.25" hidden="false" customHeight="false" outlineLevel="0" collapsed="false">
      <c r="B25" s="2" t="s">
        <v>31</v>
      </c>
      <c r="C25" s="2"/>
      <c r="D25" s="2"/>
      <c r="E25" s="2"/>
      <c r="F25" s="3"/>
    </row>
    <row r="26" customFormat="false" ht="15.9" hidden="false" customHeight="false" outlineLevel="0" collapsed="false">
      <c r="B26" s="2" t="n">
        <v>1</v>
      </c>
      <c r="C26" s="2" t="s">
        <v>32</v>
      </c>
      <c r="D26" s="12" t="s">
        <v>33</v>
      </c>
      <c r="E26" s="16" t="s">
        <v>34</v>
      </c>
      <c r="F26" s="3"/>
    </row>
    <row r="27" customFormat="false" ht="15.9" hidden="false" customHeight="false" outlineLevel="0" collapsed="false">
      <c r="B27" s="12" t="s">
        <v>6</v>
      </c>
      <c r="C27" s="6" t="s">
        <v>35</v>
      </c>
      <c r="D27" s="6"/>
      <c r="E27" s="17" t="n">
        <v>1441</v>
      </c>
      <c r="F27" s="18"/>
    </row>
    <row r="28" customFormat="false" ht="15.25" hidden="false" customHeight="false" outlineLevel="0" collapsed="false">
      <c r="B28" s="12" t="s">
        <v>8</v>
      </c>
      <c r="C28" s="6" t="s">
        <v>36</v>
      </c>
      <c r="D28" s="19"/>
      <c r="E28" s="17"/>
      <c r="F28" s="20"/>
    </row>
    <row r="29" customFormat="false" ht="15.25" hidden="false" customHeight="false" outlineLevel="0" collapsed="false">
      <c r="B29" s="12" t="s">
        <v>11</v>
      </c>
      <c r="C29" s="6" t="s">
        <v>37</v>
      </c>
      <c r="D29" s="19"/>
      <c r="E29" s="17"/>
      <c r="F29" s="20"/>
    </row>
    <row r="30" customFormat="false" ht="15.25" hidden="false" customHeight="false" outlineLevel="0" collapsed="false">
      <c r="B30" s="12" t="s">
        <v>14</v>
      </c>
      <c r="C30" s="6" t="s">
        <v>38</v>
      </c>
      <c r="D30" s="19"/>
      <c r="E30" s="17"/>
      <c r="F30" s="20"/>
    </row>
    <row r="31" customFormat="false" ht="15.25" hidden="false" customHeight="false" outlineLevel="0" collapsed="false">
      <c r="B31" s="12" t="s">
        <v>39</v>
      </c>
      <c r="C31" s="6" t="s">
        <v>40</v>
      </c>
      <c r="D31" s="6"/>
      <c r="E31" s="17"/>
      <c r="F31" s="20"/>
    </row>
    <row r="32" customFormat="false" ht="15.25" hidden="false" customHeight="false" outlineLevel="0" collapsed="false">
      <c r="B32" s="12" t="s">
        <v>41</v>
      </c>
      <c r="C32" s="6" t="s">
        <v>42</v>
      </c>
      <c r="D32" s="6"/>
      <c r="E32" s="17"/>
      <c r="F32" s="20"/>
    </row>
    <row r="33" customFormat="false" ht="15.25" hidden="false" customHeight="false" outlineLevel="0" collapsed="false">
      <c r="B33" s="12" t="s">
        <v>43</v>
      </c>
      <c r="C33" s="6" t="s">
        <v>44</v>
      </c>
      <c r="D33" s="6"/>
      <c r="E33" s="17"/>
      <c r="F33" s="20"/>
    </row>
    <row r="34" customFormat="false" ht="15.25" hidden="false" customHeight="false" outlineLevel="0" collapsed="false">
      <c r="B34" s="21" t="s">
        <v>45</v>
      </c>
      <c r="C34" s="21"/>
      <c r="D34" s="21"/>
      <c r="E34" s="22" t="n">
        <f aca="false">E27</f>
        <v>1441</v>
      </c>
      <c r="F34" s="23"/>
    </row>
    <row r="35" customFormat="false" ht="15.25" hidden="false" customHeight="false" outlineLevel="0" collapsed="false">
      <c r="B35" s="2" t="s">
        <v>46</v>
      </c>
      <c r="C35" s="2"/>
      <c r="D35" s="2"/>
      <c r="E35" s="2"/>
      <c r="F35" s="23"/>
    </row>
    <row r="36" customFormat="false" ht="15.25" hidden="false" customHeight="false" outlineLevel="0" collapsed="false">
      <c r="B36" s="2" t="s">
        <v>47</v>
      </c>
      <c r="C36" s="2"/>
      <c r="D36" s="2"/>
      <c r="E36" s="2"/>
      <c r="F36" s="23"/>
    </row>
    <row r="37" customFormat="false" ht="15.25" hidden="false" customHeight="false" outlineLevel="0" collapsed="false">
      <c r="B37" s="2" t="s">
        <v>48</v>
      </c>
      <c r="C37" s="2" t="s">
        <v>49</v>
      </c>
      <c r="D37" s="12" t="s">
        <v>33</v>
      </c>
      <c r="E37" s="11" t="s">
        <v>34</v>
      </c>
      <c r="F37" s="18"/>
    </row>
    <row r="38" customFormat="false" ht="15.25" hidden="false" customHeight="false" outlineLevel="0" collapsed="false">
      <c r="B38" s="12" t="s">
        <v>6</v>
      </c>
      <c r="C38" s="24" t="s">
        <v>50</v>
      </c>
      <c r="D38" s="25" t="n">
        <v>0.0833</v>
      </c>
      <c r="E38" s="26" t="n">
        <f aca="false">$E$34*D38</f>
        <v>120.0353</v>
      </c>
      <c r="F38" s="27"/>
    </row>
    <row r="39" customFormat="false" ht="15.25" hidden="false" customHeight="false" outlineLevel="0" collapsed="false">
      <c r="B39" s="12" t="s">
        <v>8</v>
      </c>
      <c r="C39" s="24" t="s">
        <v>51</v>
      </c>
      <c r="D39" s="25" t="n">
        <v>0.0278</v>
      </c>
      <c r="E39" s="26" t="n">
        <f aca="false">$E$34*D39</f>
        <v>40.0598</v>
      </c>
      <c r="F39" s="28"/>
    </row>
    <row r="40" customFormat="false" ht="15.9" hidden="false" customHeight="false" outlineLevel="0" collapsed="false">
      <c r="B40" s="12" t="s">
        <v>11</v>
      </c>
      <c r="C40" s="7" t="s">
        <v>52</v>
      </c>
      <c r="D40" s="25" t="n">
        <f aca="false">(D38+D39)*D52</f>
        <v>0.0408848</v>
      </c>
      <c r="E40" s="26" t="n">
        <f aca="false">$E$34*D40</f>
        <v>58.9149968</v>
      </c>
      <c r="F40" s="29"/>
    </row>
    <row r="41" customFormat="false" ht="18.6" hidden="false" customHeight="true" outlineLevel="0" collapsed="false">
      <c r="B41" s="21" t="s">
        <v>53</v>
      </c>
      <c r="C41" s="21"/>
      <c r="D41" s="21"/>
      <c r="E41" s="22" t="n">
        <f aca="false">SUM(E38:E40)</f>
        <v>219.0100968</v>
      </c>
      <c r="G41" s="30"/>
      <c r="H41" s="30"/>
      <c r="I41" s="30"/>
    </row>
    <row r="42" customFormat="false" ht="15.25" hidden="false" customHeight="false" outlineLevel="0" collapsed="false">
      <c r="B42" s="31" t="s">
        <v>54</v>
      </c>
      <c r="C42" s="31"/>
      <c r="D42" s="31"/>
      <c r="E42" s="31"/>
      <c r="F42" s="30"/>
    </row>
    <row r="43" customFormat="false" ht="15.25" hidden="false" customHeight="false" outlineLevel="0" collapsed="false">
      <c r="B43" s="2" t="s">
        <v>55</v>
      </c>
      <c r="C43" s="2" t="s">
        <v>56</v>
      </c>
      <c r="D43" s="12" t="s">
        <v>33</v>
      </c>
      <c r="E43" s="11" t="s">
        <v>34</v>
      </c>
      <c r="F43" s="3"/>
      <c r="G43" s="32"/>
      <c r="H43" s="32"/>
    </row>
    <row r="44" customFormat="false" ht="15.25" hidden="false" customHeight="false" outlineLevel="0" collapsed="false">
      <c r="B44" s="12" t="s">
        <v>6</v>
      </c>
      <c r="C44" s="6" t="s">
        <v>57</v>
      </c>
      <c r="D44" s="33" t="n">
        <v>0.2</v>
      </c>
      <c r="E44" s="34" t="n">
        <f aca="false">$E$34*D44</f>
        <v>288.2</v>
      </c>
      <c r="F44" s="3"/>
    </row>
    <row r="45" customFormat="false" ht="15.25" hidden="false" customHeight="false" outlineLevel="0" collapsed="false">
      <c r="B45" s="12" t="s">
        <v>8</v>
      </c>
      <c r="C45" s="6" t="s">
        <v>58</v>
      </c>
      <c r="D45" s="33" t="n">
        <v>0.025</v>
      </c>
      <c r="E45" s="34" t="n">
        <f aca="false">$E$34*D45</f>
        <v>36.025</v>
      </c>
      <c r="F45" s="35"/>
    </row>
    <row r="46" customFormat="false" ht="15.25" hidden="false" customHeight="false" outlineLevel="0" collapsed="false">
      <c r="B46" s="12" t="s">
        <v>11</v>
      </c>
      <c r="C46" s="6" t="s">
        <v>59</v>
      </c>
      <c r="D46" s="33" t="n">
        <v>0.03</v>
      </c>
      <c r="E46" s="34" t="n">
        <f aca="false">$E$34*D46</f>
        <v>43.23</v>
      </c>
      <c r="F46" s="36"/>
    </row>
    <row r="47" customFormat="false" ht="15.25" hidden="false" customHeight="false" outlineLevel="0" collapsed="false">
      <c r="B47" s="12" t="s">
        <v>14</v>
      </c>
      <c r="C47" s="6" t="s">
        <v>60</v>
      </c>
      <c r="D47" s="33" t="n">
        <v>0.015</v>
      </c>
      <c r="E47" s="34" t="n">
        <f aca="false">$E$34*D47</f>
        <v>21.615</v>
      </c>
      <c r="F47" s="36"/>
    </row>
    <row r="48" customFormat="false" ht="15.25" hidden="false" customHeight="false" outlineLevel="0" collapsed="false">
      <c r="B48" s="12" t="s">
        <v>39</v>
      </c>
      <c r="C48" s="6" t="s">
        <v>61</v>
      </c>
      <c r="D48" s="33" t="n">
        <v>0.01</v>
      </c>
      <c r="E48" s="34" t="n">
        <f aca="false">$E$34*D48</f>
        <v>14.41</v>
      </c>
      <c r="F48" s="36"/>
    </row>
    <row r="49" customFormat="false" ht="15.25" hidden="false" customHeight="false" outlineLevel="0" collapsed="false">
      <c r="B49" s="12" t="s">
        <v>41</v>
      </c>
      <c r="C49" s="6" t="s">
        <v>62</v>
      </c>
      <c r="D49" s="33" t="n">
        <v>0.006</v>
      </c>
      <c r="E49" s="34" t="n">
        <f aca="false">$E$34*D49</f>
        <v>8.646</v>
      </c>
      <c r="F49" s="36"/>
    </row>
    <row r="50" customFormat="false" ht="15.25" hidden="false" customHeight="false" outlineLevel="0" collapsed="false">
      <c r="B50" s="12" t="s">
        <v>43</v>
      </c>
      <c r="C50" s="6" t="s">
        <v>63</v>
      </c>
      <c r="D50" s="33" t="n">
        <v>0.002</v>
      </c>
      <c r="E50" s="34" t="n">
        <f aca="false">$E$34*D50</f>
        <v>2.882</v>
      </c>
      <c r="F50" s="36"/>
    </row>
    <row r="51" customFormat="false" ht="15.25" hidden="false" customHeight="false" outlineLevel="0" collapsed="false">
      <c r="B51" s="12" t="s">
        <v>64</v>
      </c>
      <c r="C51" s="6" t="s">
        <v>65</v>
      </c>
      <c r="D51" s="33" t="n">
        <v>0.08</v>
      </c>
      <c r="E51" s="34" t="n">
        <f aca="false">$E$34*D51</f>
        <v>115.28</v>
      </c>
      <c r="F51" s="36"/>
    </row>
    <row r="52" customFormat="false" ht="15.25" hidden="false" customHeight="false" outlineLevel="0" collapsed="false">
      <c r="B52" s="2" t="s">
        <v>53</v>
      </c>
      <c r="C52" s="2"/>
      <c r="D52" s="37" t="n">
        <v>0.368</v>
      </c>
      <c r="E52" s="38" t="n">
        <f aca="false">SUM(E44:E51)</f>
        <v>530.288</v>
      </c>
      <c r="F52" s="36"/>
    </row>
    <row r="53" customFormat="false" ht="15.25" hidden="false" customHeight="false" outlineLevel="0" collapsed="false">
      <c r="B53" s="2" t="s">
        <v>66</v>
      </c>
      <c r="C53" s="2"/>
      <c r="D53" s="2"/>
      <c r="E53" s="2"/>
      <c r="F53" s="3"/>
    </row>
    <row r="54" customFormat="false" ht="15.25" hidden="false" customHeight="false" outlineLevel="0" collapsed="false">
      <c r="B54" s="2" t="s">
        <v>67</v>
      </c>
      <c r="C54" s="2" t="s">
        <v>68</v>
      </c>
      <c r="D54" s="6"/>
      <c r="E54" s="11" t="s">
        <v>34</v>
      </c>
      <c r="F54" s="3"/>
    </row>
    <row r="55" customFormat="false" ht="15.25" hidden="false" customHeight="false" outlineLevel="0" collapsed="false">
      <c r="B55" s="12" t="s">
        <v>6</v>
      </c>
      <c r="C55" s="6" t="s">
        <v>69</v>
      </c>
      <c r="D55" s="39" t="n">
        <v>2.75</v>
      </c>
      <c r="E55" s="26" t="n">
        <f aca="false">D55*2*22 - (E34*0.06)</f>
        <v>34.54</v>
      </c>
      <c r="F55" s="40"/>
    </row>
    <row r="56" customFormat="false" ht="15" hidden="false" customHeight="false" outlineLevel="0" collapsed="false">
      <c r="B56" s="12" t="s">
        <v>8</v>
      </c>
      <c r="C56" s="6" t="s">
        <v>70</v>
      </c>
      <c r="D56" s="39"/>
      <c r="E56" s="26"/>
      <c r="F56" s="40"/>
    </row>
    <row r="57" customFormat="false" ht="15.25" hidden="false" customHeight="false" outlineLevel="0" collapsed="false">
      <c r="B57" s="12" t="s">
        <v>11</v>
      </c>
      <c r="C57" s="6" t="s">
        <v>71</v>
      </c>
      <c r="D57" s="39"/>
      <c r="E57" s="26" t="n">
        <f aca="false">(1069.2/220)*80/12</f>
        <v>32.4</v>
      </c>
      <c r="F57" s="40"/>
    </row>
    <row r="58" s="41" customFormat="true" ht="15.25" hidden="false" customHeight="false" outlineLevel="0" collapsed="false">
      <c r="B58" s="12" t="s">
        <v>14</v>
      </c>
      <c r="C58" s="42" t="s">
        <v>72</v>
      </c>
      <c r="D58" s="43"/>
      <c r="E58" s="26"/>
      <c r="F58" s="40"/>
      <c r="AMJ58" s="0"/>
    </row>
    <row r="59" customFormat="false" ht="15" hidden="false" customHeight="false" outlineLevel="0" collapsed="false">
      <c r="A59" s="41"/>
      <c r="B59" s="12" t="s">
        <v>14</v>
      </c>
      <c r="C59" s="6" t="s">
        <v>73</v>
      </c>
      <c r="D59" s="43"/>
      <c r="E59" s="26" t="n">
        <v>7</v>
      </c>
      <c r="F59" s="40"/>
    </row>
    <row r="60" customFormat="false" ht="15.25" hidden="false" customHeight="false" outlineLevel="0" collapsed="false">
      <c r="B60" s="12" t="s">
        <v>39</v>
      </c>
      <c r="C60" s="6" t="s">
        <v>44</v>
      </c>
      <c r="D60" s="43"/>
      <c r="E60" s="26" t="n">
        <f aca="false">$E$34*D60</f>
        <v>0</v>
      </c>
      <c r="F60" s="40"/>
    </row>
    <row r="61" customFormat="false" ht="15.25" hidden="false" customHeight="false" outlineLevel="0" collapsed="false">
      <c r="B61" s="21" t="s">
        <v>74</v>
      </c>
      <c r="C61" s="21"/>
      <c r="D61" s="44"/>
      <c r="E61" s="22" t="n">
        <f aca="false">SUM(E55:E60)</f>
        <v>73.94</v>
      </c>
      <c r="F61" s="45"/>
    </row>
    <row r="62" customFormat="false" ht="15.25" hidden="false" customHeight="false" outlineLevel="0" collapsed="false">
      <c r="B62" s="2" t="s">
        <v>75</v>
      </c>
      <c r="C62" s="2"/>
      <c r="D62" s="2"/>
      <c r="E62" s="2"/>
    </row>
    <row r="63" customFormat="false" ht="15.25" hidden="false" customHeight="false" outlineLevel="0" collapsed="false">
      <c r="B63" s="2" t="n">
        <v>2</v>
      </c>
      <c r="C63" s="2" t="s">
        <v>76</v>
      </c>
      <c r="D63" s="2"/>
      <c r="E63" s="11" t="s">
        <v>34</v>
      </c>
      <c r="F63" s="46"/>
    </row>
    <row r="64" customFormat="false" ht="15.25" hidden="false" customHeight="false" outlineLevel="0" collapsed="false">
      <c r="B64" s="12" t="s">
        <v>48</v>
      </c>
      <c r="C64" s="6" t="s">
        <v>77</v>
      </c>
      <c r="D64" s="47"/>
      <c r="E64" s="26" t="n">
        <f aca="false">E41</f>
        <v>219.0100968</v>
      </c>
      <c r="F64" s="48"/>
    </row>
    <row r="65" customFormat="false" ht="15.9" hidden="false" customHeight="false" outlineLevel="0" collapsed="false">
      <c r="B65" s="12" t="s">
        <v>55</v>
      </c>
      <c r="C65" s="7" t="s">
        <v>56</v>
      </c>
      <c r="D65" s="47"/>
      <c r="E65" s="26" t="n">
        <f aca="false">E52</f>
        <v>530.288</v>
      </c>
      <c r="F65" s="48"/>
    </row>
    <row r="66" customFormat="false" ht="15.9" hidden="false" customHeight="false" outlineLevel="0" collapsed="false">
      <c r="B66" s="12" t="s">
        <v>67</v>
      </c>
      <c r="C66" s="7" t="s">
        <v>68</v>
      </c>
      <c r="D66" s="47"/>
      <c r="E66" s="26" t="n">
        <f aca="false">E61</f>
        <v>73.94</v>
      </c>
      <c r="F66" s="48"/>
    </row>
    <row r="67" s="41" customFormat="true" ht="15.25" hidden="false" customHeight="false" outlineLevel="0" collapsed="false">
      <c r="B67" s="21" t="s">
        <v>74</v>
      </c>
      <c r="C67" s="21"/>
      <c r="D67" s="47"/>
      <c r="E67" s="22" t="n">
        <f aca="false">SUM(E64:E66)</f>
        <v>823.2380968</v>
      </c>
      <c r="F67" s="48"/>
      <c r="AMJ67" s="0"/>
    </row>
    <row r="68" customFormat="false" ht="17.65" hidden="false" customHeight="true" outlineLevel="0" collapsed="false">
      <c r="B68" s="2" t="s">
        <v>78</v>
      </c>
      <c r="C68" s="2"/>
      <c r="D68" s="2"/>
      <c r="E68" s="2"/>
      <c r="F68" s="36"/>
      <c r="G68" s="49"/>
    </row>
    <row r="69" s="8" customFormat="true" ht="15.25" hidden="false" customHeight="false" outlineLevel="0" collapsed="false">
      <c r="B69" s="2" t="n">
        <v>3</v>
      </c>
      <c r="C69" s="2" t="s">
        <v>79</v>
      </c>
      <c r="D69" s="12" t="s">
        <v>33</v>
      </c>
      <c r="E69" s="11" t="s">
        <v>34</v>
      </c>
      <c r="F69" s="36"/>
      <c r="AMJ69" s="0"/>
    </row>
    <row r="70" customFormat="false" ht="15.25" hidden="false" customHeight="false" outlineLevel="0" collapsed="false">
      <c r="A70" s="8"/>
      <c r="B70" s="12" t="s">
        <v>6</v>
      </c>
      <c r="C70" s="6" t="s">
        <v>80</v>
      </c>
      <c r="D70" s="47" t="n">
        <v>0.00416666666666667</v>
      </c>
      <c r="E70" s="50" t="n">
        <f aca="false">$E$34*D70</f>
        <v>6.00416666666667</v>
      </c>
      <c r="F70" s="36"/>
    </row>
    <row r="71" customFormat="false" ht="15.9" hidden="false" customHeight="false" outlineLevel="0" collapsed="false">
      <c r="A71" s="8"/>
      <c r="B71" s="12" t="s">
        <v>8</v>
      </c>
      <c r="C71" s="7" t="s">
        <v>81</v>
      </c>
      <c r="D71" s="47" t="n">
        <f aca="false">D70*D51</f>
        <v>0.000333333333333334</v>
      </c>
      <c r="E71" s="50" t="n">
        <f aca="false">$E$34*D71</f>
        <v>0.480333333333334</v>
      </c>
      <c r="F71" s="36"/>
    </row>
    <row r="72" customFormat="false" ht="15.25" hidden="false" customHeight="false" outlineLevel="0" collapsed="false">
      <c r="A72" s="8"/>
      <c r="B72" s="12" t="s">
        <v>11</v>
      </c>
      <c r="C72" s="6" t="s">
        <v>82</v>
      </c>
      <c r="D72" s="47" t="n">
        <v>0.043</v>
      </c>
      <c r="E72" s="50" t="n">
        <f aca="false">$E$34*D72</f>
        <v>61.963</v>
      </c>
      <c r="F72" s="36"/>
    </row>
    <row r="73" customFormat="false" ht="15.25" hidden="false" customHeight="false" outlineLevel="0" collapsed="false">
      <c r="A73" s="8"/>
      <c r="B73" s="12" t="s">
        <v>14</v>
      </c>
      <c r="C73" s="6" t="s">
        <v>83</v>
      </c>
      <c r="D73" s="51" t="n">
        <v>0.0194444444444444</v>
      </c>
      <c r="E73" s="50" t="n">
        <f aca="false">$E$34*D73</f>
        <v>28.0194444444444</v>
      </c>
      <c r="F73" s="36"/>
    </row>
    <row r="74" customFormat="false" ht="23.3" hidden="false" customHeight="true" outlineLevel="0" collapsed="false">
      <c r="A74" s="8"/>
      <c r="B74" s="12" t="s">
        <v>39</v>
      </c>
      <c r="C74" s="7" t="s">
        <v>84</v>
      </c>
      <c r="D74" s="47" t="n">
        <f aca="false">D73*D52</f>
        <v>0.00715555555555554</v>
      </c>
      <c r="E74" s="50" t="n">
        <f aca="false">$E$34*D74</f>
        <v>10.3111555555555</v>
      </c>
      <c r="F74" s="48"/>
    </row>
    <row r="75" customFormat="false" ht="15.25" hidden="false" customHeight="false" outlineLevel="0" collapsed="false">
      <c r="B75" s="12" t="s">
        <v>8</v>
      </c>
      <c r="C75" s="6" t="s">
        <v>85</v>
      </c>
      <c r="D75" s="47" t="n">
        <v>0.000776</v>
      </c>
      <c r="E75" s="50" t="n">
        <f aca="false">$E$34*D75</f>
        <v>1.118216</v>
      </c>
      <c r="F75" s="48"/>
      <c r="G75" s="52"/>
    </row>
    <row r="76" s="41" customFormat="true" ht="15.25" hidden="false" customHeight="false" outlineLevel="0" collapsed="false">
      <c r="B76" s="21" t="s">
        <v>74</v>
      </c>
      <c r="C76" s="21"/>
      <c r="D76" s="53" t="n">
        <f aca="false">SUM(D70:D75)</f>
        <v>0.0748759999999999</v>
      </c>
      <c r="E76" s="22" t="n">
        <f aca="false">SUM(E70:E75)</f>
        <v>107.896316</v>
      </c>
      <c r="F76" s="48"/>
      <c r="G76" s="46"/>
      <c r="AMJ76" s="0"/>
    </row>
    <row r="77" customFormat="false" ht="15.25" hidden="false" customHeight="false" outlineLevel="0" collapsed="false">
      <c r="B77" s="2" t="s">
        <v>86</v>
      </c>
      <c r="C77" s="2"/>
      <c r="D77" s="2"/>
      <c r="E77" s="2"/>
      <c r="G77" s="52"/>
    </row>
    <row r="78" customFormat="false" ht="15.25" hidden="false" customHeight="false" outlineLevel="0" collapsed="false">
      <c r="B78" s="2" t="s">
        <v>87</v>
      </c>
      <c r="C78" s="2"/>
      <c r="D78" s="2"/>
      <c r="E78" s="2"/>
      <c r="G78" s="52"/>
    </row>
    <row r="79" s="8" customFormat="true" ht="15.25" hidden="false" customHeight="false" outlineLevel="0" collapsed="false">
      <c r="B79" s="2" t="s">
        <v>88</v>
      </c>
      <c r="C79" s="2" t="s">
        <v>89</v>
      </c>
      <c r="D79" s="12" t="s">
        <v>33</v>
      </c>
      <c r="E79" s="11" t="s">
        <v>34</v>
      </c>
      <c r="F79" s="36"/>
      <c r="G79" s="52"/>
      <c r="AMJ79" s="0"/>
    </row>
    <row r="80" customFormat="false" ht="15.25" hidden="false" customHeight="false" outlineLevel="0" collapsed="false">
      <c r="A80" s="8"/>
      <c r="B80" s="12" t="s">
        <v>6</v>
      </c>
      <c r="C80" s="6" t="s">
        <v>90</v>
      </c>
      <c r="D80" s="47" t="n">
        <v>0.0833</v>
      </c>
      <c r="E80" s="26" t="n">
        <f aca="false">$E$34*D80</f>
        <v>120.0353</v>
      </c>
      <c r="F80" s="48"/>
      <c r="G80" s="52"/>
    </row>
    <row r="81" customFormat="false" ht="15.9" hidden="false" customHeight="false" outlineLevel="0" collapsed="false">
      <c r="B81" s="12" t="s">
        <v>8</v>
      </c>
      <c r="C81" s="7" t="s">
        <v>91</v>
      </c>
      <c r="D81" s="47" t="n">
        <v>0.0028</v>
      </c>
      <c r="E81" s="26" t="n">
        <f aca="false">$E$34*D81</f>
        <v>4.0348</v>
      </c>
      <c r="F81" s="48"/>
    </row>
    <row r="82" s="41" customFormat="true" ht="15.25" hidden="false" customHeight="false" outlineLevel="0" collapsed="false">
      <c r="B82" s="12" t="s">
        <v>11</v>
      </c>
      <c r="C82" s="6" t="s">
        <v>92</v>
      </c>
      <c r="D82" s="47" t="n">
        <v>0.0002</v>
      </c>
      <c r="E82" s="26" t="n">
        <f aca="false">$E$34*D82</f>
        <v>0.2882</v>
      </c>
      <c r="F82" s="48"/>
      <c r="AMJ82" s="0"/>
    </row>
    <row r="83" customFormat="false" ht="15.25" hidden="false" customHeight="false" outlineLevel="0" collapsed="false">
      <c r="B83" s="12" t="s">
        <v>14</v>
      </c>
      <c r="C83" s="6" t="s">
        <v>93</v>
      </c>
      <c r="D83" s="51" t="n">
        <v>0.0003</v>
      </c>
      <c r="E83" s="26" t="n">
        <f aca="false">$E$34*D83</f>
        <v>0.4323</v>
      </c>
      <c r="F83" s="48"/>
    </row>
    <row r="84" s="8" customFormat="true" ht="15.9" hidden="false" customHeight="false" outlineLevel="0" collapsed="false">
      <c r="B84" s="12" t="s">
        <v>39</v>
      </c>
      <c r="C84" s="7" t="s">
        <v>94</v>
      </c>
      <c r="D84" s="47" t="n">
        <v>0.00074</v>
      </c>
      <c r="E84" s="26" t="n">
        <f aca="false">$E$34*D84</f>
        <v>1.06634</v>
      </c>
      <c r="F84" s="48"/>
      <c r="AMJ84" s="0"/>
    </row>
    <row r="85" customFormat="false" ht="15.25" hidden="false" customHeight="false" outlineLevel="0" collapsed="false">
      <c r="B85" s="12" t="s">
        <v>41</v>
      </c>
      <c r="C85" s="6" t="s">
        <v>44</v>
      </c>
      <c r="D85" s="47"/>
      <c r="E85" s="26" t="n">
        <f aca="false">$E$34*D85</f>
        <v>0</v>
      </c>
      <c r="F85" s="48"/>
    </row>
    <row r="86" customFormat="false" ht="15.9" hidden="false" customHeight="false" outlineLevel="0" collapsed="false">
      <c r="B86" s="12" t="s">
        <v>43</v>
      </c>
      <c r="C86" s="7" t="s">
        <v>52</v>
      </c>
      <c r="D86" s="47" t="n">
        <f aca="false">SUM(D80:D84)*D52</f>
        <v>0.03214112</v>
      </c>
      <c r="E86" s="26" t="n">
        <f aca="false">$E$34*D86</f>
        <v>46.31535392</v>
      </c>
      <c r="F86" s="48"/>
    </row>
    <row r="87" customFormat="false" ht="15.25" hidden="false" customHeight="false" outlineLevel="0" collapsed="false">
      <c r="B87" s="21" t="s">
        <v>74</v>
      </c>
      <c r="C87" s="21"/>
      <c r="D87" s="47"/>
      <c r="E87" s="22" t="n">
        <f aca="false">SUM(E80:E86)</f>
        <v>172.17229392</v>
      </c>
      <c r="F87" s="48"/>
    </row>
    <row r="88" s="8" customFormat="true" ht="15.25" hidden="false" customHeight="false" outlineLevel="0" collapsed="false">
      <c r="B88" s="54" t="s">
        <v>95</v>
      </c>
      <c r="C88" s="54"/>
      <c r="D88" s="54"/>
      <c r="E88" s="54"/>
      <c r="F88" s="52"/>
      <c r="AMJ88" s="0"/>
    </row>
    <row r="89" customFormat="false" ht="15.9" hidden="false" customHeight="false" outlineLevel="0" collapsed="false">
      <c r="B89" s="2" t="s">
        <v>96</v>
      </c>
      <c r="C89" s="55" t="s">
        <v>97</v>
      </c>
      <c r="D89" s="12"/>
      <c r="E89" s="11" t="s">
        <v>34</v>
      </c>
      <c r="F89" s="48"/>
    </row>
    <row r="90" s="8" customFormat="true" ht="15.25" hidden="false" customHeight="false" outlineLevel="0" collapsed="false">
      <c r="B90" s="12" t="s">
        <v>6</v>
      </c>
      <c r="C90" s="6" t="s">
        <v>98</v>
      </c>
      <c r="D90" s="33"/>
      <c r="E90" s="26"/>
      <c r="F90" s="48"/>
      <c r="AMJ90" s="0"/>
    </row>
    <row r="91" customFormat="false" ht="15.9" hidden="false" customHeight="false" outlineLevel="0" collapsed="false">
      <c r="A91" s="8"/>
      <c r="B91" s="12" t="s">
        <v>8</v>
      </c>
      <c r="C91" s="7" t="s">
        <v>52</v>
      </c>
      <c r="D91" s="33"/>
      <c r="E91" s="26"/>
      <c r="F91" s="48"/>
    </row>
    <row r="92" customFormat="false" ht="15.25" hidden="false" customHeight="false" outlineLevel="0" collapsed="false">
      <c r="B92" s="2" t="s">
        <v>74</v>
      </c>
      <c r="C92" s="2"/>
      <c r="D92" s="33"/>
      <c r="E92" s="26"/>
      <c r="F92" s="48"/>
      <c r="G92" s="56"/>
    </row>
    <row r="93" customFormat="false" ht="15.25" hidden="false" customHeight="false" outlineLevel="0" collapsed="false">
      <c r="B93" s="21" t="s">
        <v>74</v>
      </c>
      <c r="C93" s="21"/>
      <c r="D93" s="57"/>
      <c r="E93" s="22"/>
      <c r="F93" s="48"/>
      <c r="G93" s="52"/>
    </row>
    <row r="94" customFormat="false" ht="17.85" hidden="false" customHeight="true" outlineLevel="0" collapsed="false">
      <c r="A94" s="58"/>
      <c r="B94" s="55" t="s">
        <v>99</v>
      </c>
      <c r="C94" s="55"/>
      <c r="D94" s="55"/>
      <c r="E94" s="55"/>
      <c r="G94" s="52"/>
    </row>
    <row r="95" s="8" customFormat="true" ht="15.25" hidden="false" customHeight="false" outlineLevel="0" collapsed="false">
      <c r="B95" s="2" t="n">
        <v>4</v>
      </c>
      <c r="C95" s="2" t="s">
        <v>100</v>
      </c>
      <c r="D95" s="12" t="s">
        <v>33</v>
      </c>
      <c r="E95" s="11" t="s">
        <v>34</v>
      </c>
      <c r="F95" s="52"/>
      <c r="G95" s="52"/>
      <c r="AMJ95" s="0"/>
    </row>
    <row r="96" customFormat="false" ht="15.25" hidden="false" customHeight="false" outlineLevel="0" collapsed="false">
      <c r="A96" s="8"/>
      <c r="B96" s="12" t="s">
        <v>88</v>
      </c>
      <c r="C96" s="6" t="s">
        <v>101</v>
      </c>
      <c r="D96" s="59"/>
      <c r="E96" s="26" t="n">
        <f aca="false">E87</f>
        <v>172.17229392</v>
      </c>
      <c r="F96" s="20"/>
      <c r="G96" s="52"/>
    </row>
    <row r="97" customFormat="false" ht="21" hidden="false" customHeight="true" outlineLevel="0" collapsed="false">
      <c r="B97" s="12" t="s">
        <v>96</v>
      </c>
      <c r="C97" s="6" t="s">
        <v>97</v>
      </c>
      <c r="D97" s="59"/>
      <c r="E97" s="26"/>
      <c r="F97" s="20"/>
    </row>
    <row r="98" customFormat="false" ht="15.25" hidden="false" customHeight="false" outlineLevel="0" collapsed="false">
      <c r="B98" s="21" t="s">
        <v>74</v>
      </c>
      <c r="C98" s="21"/>
      <c r="D98" s="57"/>
      <c r="E98" s="22" t="n">
        <f aca="false">SUM(E96:E97)</f>
        <v>172.17229392</v>
      </c>
      <c r="F98" s="60"/>
    </row>
    <row r="99" customFormat="false" ht="15.25" hidden="false" customHeight="false" outlineLevel="0" collapsed="false">
      <c r="B99" s="2" t="s">
        <v>102</v>
      </c>
      <c r="C99" s="2"/>
      <c r="D99" s="2"/>
      <c r="E99" s="2"/>
    </row>
    <row r="100" customFormat="false" ht="15" hidden="false" customHeight="false" outlineLevel="0" collapsed="false">
      <c r="B100" s="2" t="n">
        <v>5</v>
      </c>
      <c r="C100" s="2" t="s">
        <v>103</v>
      </c>
      <c r="D100" s="12" t="s">
        <v>33</v>
      </c>
      <c r="E100" s="11" t="s">
        <v>34</v>
      </c>
    </row>
    <row r="101" customFormat="false" ht="15" hidden="false" customHeight="false" outlineLevel="0" collapsed="false">
      <c r="B101" s="12" t="s">
        <v>6</v>
      </c>
      <c r="C101" s="4" t="s">
        <v>104</v>
      </c>
      <c r="D101" s="12"/>
      <c r="E101" s="50" t="n">
        <v>45.55</v>
      </c>
    </row>
    <row r="102" customFormat="false" ht="15" hidden="false" customHeight="false" outlineLevel="0" collapsed="false">
      <c r="B102" s="12" t="s">
        <v>8</v>
      </c>
      <c r="C102" s="4" t="s">
        <v>105</v>
      </c>
      <c r="D102" s="12"/>
      <c r="E102" s="50" t="n">
        <v>0.31</v>
      </c>
    </row>
    <row r="103" customFormat="false" ht="15" hidden="false" customHeight="false" outlineLevel="0" collapsed="false">
      <c r="B103" s="12" t="s">
        <v>11</v>
      </c>
      <c r="C103" s="4" t="s">
        <v>106</v>
      </c>
      <c r="D103" s="12"/>
      <c r="E103" s="50" t="n">
        <v>88.21</v>
      </c>
    </row>
    <row r="104" s="8" customFormat="true" ht="15" hidden="false" customHeight="false" outlineLevel="0" collapsed="false">
      <c r="B104" s="12" t="s">
        <v>14</v>
      </c>
      <c r="C104" s="4" t="s">
        <v>44</v>
      </c>
      <c r="D104" s="37"/>
      <c r="E104" s="50"/>
      <c r="F104" s="48"/>
      <c r="AMJ104" s="0"/>
    </row>
    <row r="105" customFormat="false" ht="15" hidden="false" customHeight="false" outlineLevel="0" collapsed="false">
      <c r="A105" s="8"/>
      <c r="B105" s="21" t="s">
        <v>74</v>
      </c>
      <c r="C105" s="21"/>
      <c r="D105" s="37"/>
      <c r="E105" s="71" t="n">
        <f aca="false">SUM(E101:E103)</f>
        <v>134.07</v>
      </c>
      <c r="F105" s="48"/>
    </row>
    <row r="106" customFormat="false" ht="15.25" hidden="false" customHeight="false" outlineLevel="0" collapsed="false">
      <c r="A106" s="8"/>
      <c r="B106" s="2" t="s">
        <v>107</v>
      </c>
      <c r="C106" s="2"/>
      <c r="D106" s="2"/>
      <c r="E106" s="2"/>
      <c r="F106" s="48"/>
    </row>
    <row r="107" customFormat="false" ht="15.25" hidden="false" customHeight="false" outlineLevel="0" collapsed="false">
      <c r="A107" s="8"/>
      <c r="B107" s="2" t="n">
        <v>6</v>
      </c>
      <c r="C107" s="54" t="s">
        <v>108</v>
      </c>
      <c r="D107" s="37" t="s">
        <v>109</v>
      </c>
      <c r="E107" s="38"/>
      <c r="F107" s="48"/>
    </row>
    <row r="108" customFormat="false" ht="15.25" hidden="false" customHeight="false" outlineLevel="0" collapsed="false">
      <c r="B108" s="12" t="s">
        <v>6</v>
      </c>
      <c r="C108" s="61" t="s">
        <v>110</v>
      </c>
      <c r="D108" s="25" t="n">
        <v>0.06</v>
      </c>
      <c r="E108" s="34" t="n">
        <f aca="false">E127*D108</f>
        <v>160.7026024032</v>
      </c>
      <c r="F108" s="48"/>
    </row>
    <row r="109" customFormat="false" ht="15.25" hidden="false" customHeight="false" outlineLevel="0" collapsed="false">
      <c r="B109" s="12" t="s">
        <v>8</v>
      </c>
      <c r="C109" s="61" t="s">
        <v>111</v>
      </c>
      <c r="D109" s="25" t="n">
        <v>0.0679</v>
      </c>
      <c r="E109" s="34" t="n">
        <f aca="false">(E127+E108)*D109</f>
        <v>192.773485089465</v>
      </c>
      <c r="F109" s="48"/>
    </row>
    <row r="110" customFormat="false" ht="15.25" hidden="false" customHeight="false" outlineLevel="0" collapsed="false">
      <c r="B110" s="62" t="s">
        <v>11</v>
      </c>
      <c r="C110" s="6" t="s">
        <v>112</v>
      </c>
      <c r="D110" s="63"/>
      <c r="E110" s="34"/>
      <c r="F110" s="48"/>
    </row>
    <row r="111" customFormat="false" ht="15.25" hidden="false" customHeight="false" outlineLevel="0" collapsed="false">
      <c r="B111" s="62" t="s">
        <v>113</v>
      </c>
      <c r="C111" s="6" t="s">
        <v>114</v>
      </c>
      <c r="D111" s="63" t="n">
        <v>1.65</v>
      </c>
      <c r="E111" s="34" t="n">
        <f aca="false">E129*D111/100</f>
        <v>58.3388584309142</v>
      </c>
      <c r="F111" s="48"/>
    </row>
    <row r="112" customFormat="false" ht="15.25" hidden="false" customHeight="false" outlineLevel="0" collapsed="false">
      <c r="B112" s="62"/>
      <c r="C112" s="6" t="s">
        <v>115</v>
      </c>
      <c r="D112" s="63" t="n">
        <v>7.6</v>
      </c>
      <c r="E112" s="34" t="n">
        <f aca="false">E129*D112/100</f>
        <v>268.712317621181</v>
      </c>
      <c r="F112" s="48"/>
      <c r="G112" s="64"/>
    </row>
    <row r="113" customFormat="false" ht="15.25" hidden="false" customHeight="false" outlineLevel="0" collapsed="false">
      <c r="B113" s="62" t="s">
        <v>116</v>
      </c>
      <c r="C113" s="6" t="s">
        <v>117</v>
      </c>
      <c r="D113" s="63"/>
      <c r="E113" s="34"/>
      <c r="F113" s="48"/>
      <c r="G113" s="64"/>
    </row>
    <row r="114" customFormat="false" ht="15.25" hidden="false" customHeight="false" outlineLevel="0" collapsed="false">
      <c r="B114" s="62" t="s">
        <v>118</v>
      </c>
      <c r="C114" s="6" t="s">
        <v>119</v>
      </c>
      <c r="D114" s="63" t="n">
        <v>5</v>
      </c>
      <c r="E114" s="34" t="n">
        <f aca="false">E129*D114/100</f>
        <v>176.784419487619</v>
      </c>
      <c r="F114" s="48"/>
      <c r="G114" s="32"/>
    </row>
    <row r="115" customFormat="false" ht="14.05" hidden="false" customHeight="false" outlineLevel="0" collapsed="false">
      <c r="G115" s="65"/>
    </row>
    <row r="116" customFormat="false" ht="15.25" hidden="false" customHeight="false" outlineLevel="0" collapsed="false">
      <c r="B116" s="21" t="s">
        <v>120</v>
      </c>
      <c r="C116" s="21"/>
      <c r="D116" s="2" t="n">
        <f aca="false">D111+D112+D114</f>
        <v>14.25</v>
      </c>
      <c r="E116" s="38" t="n">
        <f aca="false">SUM(E108:E114)</f>
        <v>857.311683032379</v>
      </c>
      <c r="F116" s="48"/>
      <c r="G116" s="32"/>
    </row>
    <row r="117" customFormat="false" ht="17.1" hidden="false" customHeight="true" outlineLevel="0" collapsed="false">
      <c r="B117" s="9" t="s">
        <v>121</v>
      </c>
      <c r="C117" s="9"/>
      <c r="D117" s="66" t="n">
        <f aca="false">(1-(D111+D112+D114)/100)</f>
        <v>0.8575</v>
      </c>
      <c r="E117" s="67"/>
      <c r="F117" s="30"/>
      <c r="G117" s="64"/>
    </row>
    <row r="118" customFormat="false" ht="16.75" hidden="false" customHeight="true" outlineLevel="0" collapsed="false">
      <c r="B118" s="9"/>
      <c r="C118" s="9"/>
      <c r="D118" s="68" t="n">
        <f aca="false">(E127+E108+E109)/D117</f>
        <v>3535.68838975238</v>
      </c>
      <c r="E118" s="68"/>
      <c r="F118" s="69"/>
      <c r="G118" s="32"/>
    </row>
    <row r="119" s="8" customFormat="true" ht="15.25" hidden="false" customHeight="false" outlineLevel="0" collapsed="false">
      <c r="B119" s="12" t="s">
        <v>74</v>
      </c>
      <c r="C119" s="12"/>
      <c r="D119" s="12"/>
      <c r="E119" s="34"/>
      <c r="F119" s="69"/>
      <c r="G119" s="64"/>
      <c r="AMJ119" s="0"/>
    </row>
    <row r="120" customFormat="false" ht="17.1" hidden="false" customHeight="true" outlineLevel="0" collapsed="false">
      <c r="B120" s="2" t="s">
        <v>122</v>
      </c>
      <c r="C120" s="2"/>
      <c r="D120" s="2"/>
      <c r="E120" s="2"/>
      <c r="F120" s="69"/>
    </row>
    <row r="121" customFormat="false" ht="30.75" hidden="false" customHeight="true" outlineLevel="0" collapsed="false">
      <c r="B121" s="2"/>
      <c r="C121" s="55" t="s">
        <v>123</v>
      </c>
      <c r="D121" s="55"/>
      <c r="E121" s="11" t="s">
        <v>34</v>
      </c>
      <c r="F121" s="69"/>
    </row>
    <row r="122" customFormat="false" ht="15.25" hidden="false" customHeight="false" outlineLevel="0" collapsed="false">
      <c r="B122" s="12" t="s">
        <v>6</v>
      </c>
      <c r="C122" s="4" t="s">
        <v>124</v>
      </c>
      <c r="D122" s="4"/>
      <c r="E122" s="34" t="n">
        <f aca="false">E34</f>
        <v>1441</v>
      </c>
      <c r="F122" s="48"/>
    </row>
    <row r="123" customFormat="false" ht="15.25" hidden="false" customHeight="false" outlineLevel="0" collapsed="false">
      <c r="B123" s="12" t="s">
        <v>8</v>
      </c>
      <c r="C123" s="4" t="s">
        <v>125</v>
      </c>
      <c r="D123" s="4"/>
      <c r="E123" s="34" t="n">
        <f aca="false">E67</f>
        <v>823.2380968</v>
      </c>
      <c r="F123" s="48"/>
    </row>
    <row r="124" customFormat="false" ht="16.5" hidden="false" customHeight="true" outlineLevel="0" collapsed="false">
      <c r="B124" s="12" t="s">
        <v>11</v>
      </c>
      <c r="C124" s="70" t="s">
        <v>126</v>
      </c>
      <c r="D124" s="70"/>
      <c r="E124" s="34" t="n">
        <f aca="false">E76</f>
        <v>107.896316</v>
      </c>
      <c r="F124" s="48"/>
    </row>
    <row r="125" customFormat="false" ht="15.25" hidden="false" customHeight="false" outlineLevel="0" collapsed="false">
      <c r="B125" s="12" t="s">
        <v>14</v>
      </c>
      <c r="C125" s="4" t="s">
        <v>127</v>
      </c>
      <c r="D125" s="4"/>
      <c r="E125" s="34" t="n">
        <f aca="false">E98</f>
        <v>172.17229392</v>
      </c>
      <c r="F125" s="48"/>
    </row>
    <row r="126" customFormat="false" ht="15.25" hidden="false" customHeight="false" outlineLevel="0" collapsed="false">
      <c r="B126" s="12" t="s">
        <v>39</v>
      </c>
      <c r="C126" s="4" t="s">
        <v>128</v>
      </c>
      <c r="D126" s="4"/>
      <c r="E126" s="34" t="n">
        <f aca="false">E105</f>
        <v>134.07</v>
      </c>
      <c r="F126" s="48"/>
    </row>
    <row r="127" customFormat="false" ht="15.25" hidden="false" customHeight="false" outlineLevel="0" collapsed="false">
      <c r="B127" s="2" t="s">
        <v>129</v>
      </c>
      <c r="C127" s="2"/>
      <c r="D127" s="2"/>
      <c r="E127" s="38" t="n">
        <f aca="false">SUM(E122:E126)</f>
        <v>2678.37670672</v>
      </c>
      <c r="F127" s="48"/>
    </row>
    <row r="128" customFormat="false" ht="15.25" hidden="false" customHeight="false" outlineLevel="0" collapsed="false">
      <c r="B128" s="12" t="s">
        <v>41</v>
      </c>
      <c r="C128" s="4" t="s">
        <v>130</v>
      </c>
      <c r="D128" s="4"/>
      <c r="E128" s="34" t="n">
        <f aca="false">E116</f>
        <v>857.311683032379</v>
      </c>
      <c r="F128" s="48"/>
    </row>
    <row r="129" customFormat="false" ht="15.25" hidden="false" customHeight="false" outlineLevel="0" collapsed="false">
      <c r="B129" s="2" t="s">
        <v>131</v>
      </c>
      <c r="C129" s="2"/>
      <c r="D129" s="2"/>
      <c r="E129" s="38" t="n">
        <f aca="false">(E127+E108+E109)/(1-(D114+D112+D111)/100)</f>
        <v>3535.68838975238</v>
      </c>
      <c r="F129" s="48"/>
    </row>
  </sheetData>
  <mergeCells count="66">
    <mergeCell ref="B3:E5"/>
    <mergeCell ref="F3:F26"/>
    <mergeCell ref="B6:C6"/>
    <mergeCell ref="D6:E6"/>
    <mergeCell ref="B7:C7"/>
    <mergeCell ref="D7:E7"/>
    <mergeCell ref="B8:C8"/>
    <mergeCell ref="D8:E8"/>
    <mergeCell ref="B9:C9"/>
    <mergeCell ref="D9:E9"/>
    <mergeCell ref="B10:E10"/>
    <mergeCell ref="D11:E11"/>
    <mergeCell ref="D12:E12"/>
    <mergeCell ref="D13:E13"/>
    <mergeCell ref="D14:E14"/>
    <mergeCell ref="B15:E15"/>
    <mergeCell ref="B16:C16"/>
    <mergeCell ref="B17:C17"/>
    <mergeCell ref="B18:E18"/>
    <mergeCell ref="B19:E19"/>
    <mergeCell ref="D20:E20"/>
    <mergeCell ref="D21:E21"/>
    <mergeCell ref="D22:E22"/>
    <mergeCell ref="D23:E23"/>
    <mergeCell ref="D24:E24"/>
    <mergeCell ref="B25:E25"/>
    <mergeCell ref="B34:D34"/>
    <mergeCell ref="B35:E35"/>
    <mergeCell ref="B36:E36"/>
    <mergeCell ref="B41:D41"/>
    <mergeCell ref="B42:E42"/>
    <mergeCell ref="F43:F44"/>
    <mergeCell ref="B52:C52"/>
    <mergeCell ref="B53:E53"/>
    <mergeCell ref="F53:F54"/>
    <mergeCell ref="B61:C61"/>
    <mergeCell ref="B62:E62"/>
    <mergeCell ref="C63:D63"/>
    <mergeCell ref="B67:C67"/>
    <mergeCell ref="B68:E68"/>
    <mergeCell ref="B76:C76"/>
    <mergeCell ref="B77:E77"/>
    <mergeCell ref="B78:E78"/>
    <mergeCell ref="B87:C87"/>
    <mergeCell ref="B88:E88"/>
    <mergeCell ref="B92:C92"/>
    <mergeCell ref="B93:C93"/>
    <mergeCell ref="B94:E94"/>
    <mergeCell ref="B98:C98"/>
    <mergeCell ref="B99:E99"/>
    <mergeCell ref="B105:C105"/>
    <mergeCell ref="B106:E106"/>
    <mergeCell ref="B111:B112"/>
    <mergeCell ref="B116:C116"/>
    <mergeCell ref="B117:C118"/>
    <mergeCell ref="B119:D119"/>
    <mergeCell ref="B120:E120"/>
    <mergeCell ref="C121:D121"/>
    <mergeCell ref="C122:D122"/>
    <mergeCell ref="C123:D123"/>
    <mergeCell ref="C124:D124"/>
    <mergeCell ref="C125:D125"/>
    <mergeCell ref="C126:D126"/>
    <mergeCell ref="B127:D127"/>
    <mergeCell ref="C128:D128"/>
    <mergeCell ref="B129:D129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65722</TotalTime>
  <Application>LibreOffice/5.0.6.3$Windows_x86 LibreOffice_project/490fc03b25318460cfc54456516ea2519c11d1aa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2017-03-22T08:41:36Z</dcterms:created>
  <dc:language>pt-BR</dc:language>
  <dcterms:modified xsi:type="dcterms:W3CDTF">2018-03-21T12:33:01Z</dcterms:modified>
  <cp:revision>101</cp:revision>
</cp:coreProperties>
</file>